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showInkAnnotation="0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andrewjackson/Dropbox/ESS/LSS/SEE4LSS/"/>
    </mc:Choice>
  </mc:AlternateContent>
  <xr:revisionPtr revIDLastSave="0" documentId="13_ncr:1_{1B11C8FE-989A-DC4F-9A80-187C9E289DAB}" xr6:coauthVersionLast="36" xr6:coauthVersionMax="40" xr10:uidLastSave="{00000000-0000-0000-0000-000000000000}"/>
  <bookViews>
    <workbookView xWindow="2860" yWindow="820" windowWidth="29320" windowHeight="17760" tabRatio="500" xr2:uid="{00000000-000D-0000-FFFF-FFFF00000000}"/>
  </bookViews>
  <sheets>
    <sheet name="Sheet1" sheetId="1" r:id="rId1"/>
    <sheet name="Sheet2" sheetId="2" r:id="rId2"/>
    <sheet name="Sheet3" sheetId="3" r:id="rId3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0" i="1" l="1"/>
  <c r="X24" i="1"/>
  <c r="S119" i="1"/>
  <c r="S36" i="1"/>
  <c r="S46" i="1"/>
  <c r="S35" i="1"/>
  <c r="S45" i="1"/>
  <c r="S31" i="1"/>
  <c r="S44" i="1"/>
  <c r="S26" i="1"/>
  <c r="S43" i="1"/>
  <c r="S24" i="1"/>
  <c r="S42" i="1"/>
  <c r="S16" i="1"/>
  <c r="S41" i="1"/>
  <c r="S8" i="1"/>
  <c r="S13" i="1"/>
  <c r="S39" i="1"/>
  <c r="S48" i="1"/>
  <c r="S27" i="1"/>
  <c r="S37" i="1"/>
  <c r="S21" i="1"/>
  <c r="S32" i="1"/>
  <c r="S28" i="1"/>
  <c r="S12" i="1"/>
  <c r="S11" i="1"/>
  <c r="S10" i="1"/>
  <c r="S25" i="1"/>
  <c r="S30" i="1"/>
  <c r="S15" i="1"/>
  <c r="S29" i="1"/>
  <c r="S7" i="1"/>
  <c r="S14" i="1"/>
  <c r="S33" i="1"/>
  <c r="S9" i="1"/>
  <c r="S20" i="1"/>
  <c r="S40" i="1"/>
  <c r="S38" i="1"/>
  <c r="S50" i="1"/>
  <c r="S52" i="1"/>
  <c r="S22" i="1"/>
  <c r="S17" i="1"/>
  <c r="S47" i="1"/>
  <c r="S23" i="1"/>
  <c r="S19" i="1"/>
  <c r="S18" i="1"/>
  <c r="S34" i="1"/>
  <c r="S99" i="1"/>
  <c r="S64" i="1"/>
  <c r="S69" i="1"/>
  <c r="S58" i="1"/>
  <c r="S59" i="1"/>
  <c r="S96" i="1"/>
  <c r="S97" i="1"/>
  <c r="S94" i="1"/>
  <c r="S95" i="1"/>
  <c r="S98" i="1"/>
  <c r="S107" i="1"/>
  <c r="S108" i="1"/>
  <c r="S109" i="1"/>
  <c r="S80" i="1"/>
  <c r="S110" i="1"/>
  <c r="S111" i="1"/>
  <c r="S112" i="1"/>
  <c r="S81" i="1"/>
  <c r="S104" i="1"/>
  <c r="S49" i="1"/>
  <c r="S51" i="1"/>
  <c r="S53" i="1"/>
  <c r="S54" i="1"/>
  <c r="S55" i="1"/>
  <c r="S56" i="1"/>
  <c r="S57" i="1"/>
  <c r="S60" i="1"/>
  <c r="S61" i="1"/>
  <c r="S62" i="1"/>
  <c r="S63" i="1"/>
  <c r="S65" i="1"/>
  <c r="S66" i="1"/>
  <c r="S67" i="1"/>
  <c r="S68" i="1"/>
  <c r="S70" i="1"/>
  <c r="S71" i="1"/>
  <c r="S72" i="1"/>
  <c r="S75" i="1"/>
  <c r="S76" i="1"/>
  <c r="S91" i="1"/>
  <c r="S78" i="1"/>
  <c r="S79" i="1"/>
  <c r="S117" i="1"/>
  <c r="S73" i="1"/>
  <c r="S74" i="1"/>
  <c r="S83" i="1"/>
  <c r="S84" i="1"/>
  <c r="S85" i="1"/>
  <c r="S86" i="1"/>
  <c r="S87" i="1"/>
  <c r="S88" i="1"/>
  <c r="S89" i="1"/>
  <c r="S90" i="1"/>
  <c r="S93" i="1"/>
  <c r="S100" i="1"/>
  <c r="S101" i="1"/>
  <c r="S102" i="1"/>
  <c r="S103" i="1"/>
  <c r="S105" i="1"/>
  <c r="S106" i="1"/>
  <c r="S77" i="1"/>
  <c r="S92" i="1"/>
  <c r="S82" i="1"/>
  <c r="S113" i="1"/>
  <c r="S115" i="1"/>
  <c r="S116" i="1"/>
  <c r="S114" i="1"/>
  <c r="S118" i="1"/>
  <c r="T119" i="1" l="1"/>
  <c r="T45" i="1"/>
  <c r="T37" i="1"/>
  <c r="T32" i="1"/>
  <c r="T29" i="1"/>
  <c r="T24" i="1"/>
  <c r="T18" i="1"/>
  <c r="T14" i="1"/>
  <c r="T10" i="1"/>
  <c r="T41" i="1"/>
  <c r="T22" i="1"/>
  <c r="T47" i="1"/>
  <c r="T114" i="1"/>
  <c r="T115" i="1"/>
  <c r="T82" i="1"/>
  <c r="T77" i="1"/>
  <c r="T105" i="1"/>
  <c r="T102" i="1"/>
  <c r="T100" i="1"/>
  <c r="T90" i="1"/>
  <c r="T88" i="1"/>
  <c r="T86" i="1"/>
  <c r="T84" i="1"/>
  <c r="T74" i="1"/>
  <c r="T117" i="1"/>
  <c r="T78" i="1"/>
  <c r="T76" i="1"/>
  <c r="T72" i="1"/>
  <c r="T70" i="1"/>
  <c r="T67" i="1"/>
  <c r="T65" i="1"/>
  <c r="T62" i="1"/>
  <c r="T60" i="1"/>
  <c r="T56" i="1"/>
  <c r="T54" i="1"/>
  <c r="T51" i="1"/>
  <c r="T49" i="1"/>
  <c r="T40" i="1"/>
  <c r="T36" i="1"/>
  <c r="T33" i="1"/>
  <c r="T27" i="1"/>
  <c r="T21" i="1"/>
  <c r="T17" i="1"/>
  <c r="T13" i="1"/>
  <c r="T9" i="1"/>
  <c r="T44" i="1"/>
  <c r="T81" i="1"/>
  <c r="T111" i="1"/>
  <c r="T80" i="1"/>
  <c r="T108" i="1"/>
  <c r="T98" i="1"/>
  <c r="T94" i="1"/>
  <c r="T96" i="1"/>
  <c r="T58" i="1"/>
  <c r="T46" i="1"/>
  <c r="T7" i="1"/>
  <c r="T99" i="1"/>
  <c r="T120" i="1"/>
  <c r="T52" i="1"/>
  <c r="T39" i="1"/>
  <c r="T35" i="1"/>
  <c r="T31" i="1"/>
  <c r="T26" i="1"/>
  <c r="T20" i="1"/>
  <c r="T16" i="1"/>
  <c r="T12" i="1"/>
  <c r="T8" i="1"/>
  <c r="T43" i="1"/>
  <c r="T28" i="1"/>
  <c r="T64" i="1"/>
  <c r="T118" i="1"/>
  <c r="T116" i="1"/>
  <c r="T113" i="1"/>
  <c r="T92" i="1"/>
  <c r="T106" i="1"/>
  <c r="T103" i="1"/>
  <c r="T101" i="1"/>
  <c r="T93" i="1"/>
  <c r="T89" i="1"/>
  <c r="T87" i="1"/>
  <c r="T85" i="1"/>
  <c r="T83" i="1"/>
  <c r="T73" i="1"/>
  <c r="T79" i="1"/>
  <c r="T91" i="1"/>
  <c r="T75" i="1"/>
  <c r="T71" i="1"/>
  <c r="T68" i="1"/>
  <c r="T66" i="1"/>
  <c r="T63" i="1"/>
  <c r="T61" i="1"/>
  <c r="T57" i="1"/>
  <c r="T55" i="1"/>
  <c r="T53" i="1"/>
  <c r="T50" i="1"/>
  <c r="T48" i="1"/>
  <c r="T38" i="1"/>
  <c r="T34" i="1"/>
  <c r="T30" i="1"/>
  <c r="T25" i="1"/>
  <c r="T19" i="1"/>
  <c r="T15" i="1"/>
  <c r="T11" i="1"/>
  <c r="T104" i="1"/>
  <c r="T42" i="1"/>
  <c r="T112" i="1"/>
  <c r="T110" i="1"/>
  <c r="T109" i="1"/>
  <c r="T107" i="1"/>
  <c r="T95" i="1"/>
  <c r="T97" i="1"/>
  <c r="T59" i="1"/>
  <c r="T69" i="1"/>
  <c r="T23" i="1"/>
</calcChain>
</file>

<file path=xl/sharedStrings.xml><?xml version="1.0" encoding="utf-8"?>
<sst xmlns="http://schemas.openxmlformats.org/spreadsheetml/2006/main" count="1186" uniqueCount="399">
  <si>
    <t>PLAT FORM</t>
  </si>
  <si>
    <t>SYSTEM</t>
  </si>
  <si>
    <t>LABEL</t>
  </si>
  <si>
    <t>DETAIL</t>
  </si>
  <si>
    <t>UNIT COST</t>
  </si>
  <si>
    <t>BUDGET</t>
  </si>
  <si>
    <t>RESPONSIBLE</t>
  </si>
  <si>
    <t>READY BY 1st</t>
  </si>
  <si>
    <t>NEEDED FOR …. [needed by DATE, POSSIBLE, SPECIFIC, LATER]</t>
  </si>
  <si>
    <t>EXECUTION</t>
  </si>
  <si>
    <t>LOKI</t>
  </si>
  <si>
    <t>SKADI</t>
  </si>
  <si>
    <t>ESTIA</t>
  </si>
  <si>
    <t>FREIA</t>
  </si>
  <si>
    <t>NMX</t>
  </si>
  <si>
    <t>MAGIC</t>
  </si>
  <si>
    <t>DREAM</t>
  </si>
  <si>
    <t>HEIMDAL</t>
  </si>
  <si>
    <t>BEER</t>
  </si>
  <si>
    <t>ODIN</t>
  </si>
  <si>
    <t>CSPEC</t>
  </si>
  <si>
    <t>TREX</t>
  </si>
  <si>
    <t>BIFROST</t>
  </si>
  <si>
    <t>MIRACLES</t>
  </si>
  <si>
    <t>VESPA</t>
  </si>
  <si>
    <t>INSTR</t>
  </si>
  <si>
    <t>cold commissioning complete</t>
  </si>
  <si>
    <t>TG5 Date</t>
  </si>
  <si>
    <t>Q1/22</t>
  </si>
  <si>
    <t>Q1/21</t>
  </si>
  <si>
    <t>Q1/19</t>
  </si>
  <si>
    <t>Q2/23</t>
  </si>
  <si>
    <t>Q3/22</t>
  </si>
  <si>
    <t>Q3/21</t>
  </si>
  <si>
    <t>hot commissioning complete</t>
  </si>
  <si>
    <t>TG6 Date</t>
  </si>
  <si>
    <t>Q1/23</t>
  </si>
  <si>
    <t>Q2/22</t>
  </si>
  <si>
    <t>Q2/21</t>
  </si>
  <si>
    <t>Q3/24</t>
  </si>
  <si>
    <t>Q4/24</t>
  </si>
  <si>
    <t>LATER</t>
  </si>
  <si>
    <t>Q1/24</t>
  </si>
  <si>
    <t>CHECKED</t>
  </si>
  <si>
    <t>date checked by instrument</t>
  </si>
  <si>
    <t>ID</t>
  </si>
  <si>
    <t>PLATFORM</t>
  </si>
  <si>
    <t>RESPONSIBLE2</t>
  </si>
  <si>
    <t>EARLY/LATE (preops)</t>
  </si>
  <si>
    <t>Start date</t>
  </si>
  <si>
    <t>LEAD TIME</t>
  </si>
  <si>
    <t>Notes</t>
  </si>
  <si>
    <t>Instrument index</t>
  </si>
  <si>
    <t>See AH6</t>
  </si>
  <si>
    <t>For selecting multiple instruments, type y where needed in "include" column  then sort or filter on column AE.</t>
  </si>
  <si>
    <t>FL0001</t>
  </si>
  <si>
    <t>FLUCO</t>
  </si>
  <si>
    <t>Humidity chamber SPEC</t>
  </si>
  <si>
    <t xml:space="preserve">Hum. cham. wide angle </t>
  </si>
  <si>
    <t>NSS</t>
  </si>
  <si>
    <t>SAD</t>
  </si>
  <si>
    <t>21/Q3</t>
  </si>
  <si>
    <t>possible</t>
  </si>
  <si>
    <t>N.b. if using the read-only link, download and save a copy to change this</t>
  </si>
  <si>
    <t>FL0002</t>
  </si>
  <si>
    <t>Humidity chamber SANS</t>
  </si>
  <si>
    <t>Instrument</t>
  </si>
  <si>
    <t>include (y/n)</t>
  </si>
  <si>
    <t>index</t>
  </si>
  <si>
    <t>FL0003</t>
  </si>
  <si>
    <t>Humidity REF</t>
  </si>
  <si>
    <t>OPS</t>
  </si>
  <si>
    <t>POSSIBLE</t>
  </si>
  <si>
    <t>n</t>
  </si>
  <si>
    <t>FL0004</t>
  </si>
  <si>
    <t>Humidifier</t>
  </si>
  <si>
    <t>22/Q1</t>
  </si>
  <si>
    <t>SPECIFIC</t>
  </si>
  <si>
    <t>FL0005</t>
  </si>
  <si>
    <t>HPLC pump incl flow cell, 4 channel, switch</t>
  </si>
  <si>
    <t>FUNDED ?</t>
  </si>
  <si>
    <t>LOKI (SAD integ.)</t>
  </si>
  <si>
    <t>FL0006</t>
  </si>
  <si>
    <t>HPLC pump, 4 channel, switch</t>
  </si>
  <si>
    <t>(SAD)</t>
  </si>
  <si>
    <t>21/Q1</t>
  </si>
  <si>
    <t>FL0007</t>
  </si>
  <si>
    <t>23/Q1</t>
  </si>
  <si>
    <t>FL0008</t>
  </si>
  <si>
    <t>injection system, syringe pump</t>
  </si>
  <si>
    <t>FL0009</t>
  </si>
  <si>
    <t>FL0010</t>
  </si>
  <si>
    <t>FL0011</t>
  </si>
  <si>
    <t>stopped flow systems</t>
  </si>
  <si>
    <t>20/Q3</t>
  </si>
  <si>
    <t>FL0012</t>
  </si>
  <si>
    <t>rotating sample holder</t>
  </si>
  <si>
    <t>tbd</t>
  </si>
  <si>
    <t>FL0013</t>
  </si>
  <si>
    <t>shear cell couette</t>
  </si>
  <si>
    <t>y</t>
  </si>
  <si>
    <t>FL0014</t>
  </si>
  <si>
    <t>shear cell plate plate</t>
  </si>
  <si>
    <t>FL0015</t>
  </si>
  <si>
    <t>rheometer</t>
  </si>
  <si>
    <t>FL0016</t>
  </si>
  <si>
    <t>gas processing #1</t>
  </si>
  <si>
    <t xml:space="preserve">SAD </t>
  </si>
  <si>
    <t>EE</t>
  </si>
  <si>
    <t>FL0017</t>
  </si>
  <si>
    <t>gas processing #2</t>
  </si>
  <si>
    <t>FL0018</t>
  </si>
  <si>
    <t>vacuum box</t>
  </si>
  <si>
    <t>00EARLY</t>
  </si>
  <si>
    <t>FL0022</t>
  </si>
  <si>
    <t>Julabo-type chiller / heater #4</t>
  </si>
  <si>
    <t>REF</t>
  </si>
  <si>
    <t>FL0023</t>
  </si>
  <si>
    <t>FL0024</t>
  </si>
  <si>
    <t>gas blower (thermal jet)</t>
  </si>
  <si>
    <t>FL0026</t>
  </si>
  <si>
    <t>Bio furnace 8 positions</t>
  </si>
  <si>
    <t>FL0027</t>
  </si>
  <si>
    <t>SANS changer some samples</t>
  </si>
  <si>
    <t>indiv T-Ctrl. In-Kind RUC</t>
  </si>
  <si>
    <t>RUC</t>
  </si>
  <si>
    <t>FL0028</t>
  </si>
  <si>
    <t>SANS changer incl. quartz cuvettes</t>
  </si>
  <si>
    <t>thermalised, mulitple samples</t>
  </si>
  <si>
    <t>tbc</t>
  </si>
  <si>
    <t>20/Q2</t>
  </si>
  <si>
    <t>FL0029</t>
  </si>
  <si>
    <t>ind. thermalised, multiple samples</t>
  </si>
  <si>
    <t>FL0030</t>
  </si>
  <si>
    <t>sample changer (translation table)</t>
  </si>
  <si>
    <t>incl sample holder</t>
  </si>
  <si>
    <t>sample changer (chain drive?)</t>
  </si>
  <si>
    <t>21/Q2</t>
  </si>
  <si>
    <t>FL0031</t>
  </si>
  <si>
    <t>Solid liquid &amp; liquid liquid cells</t>
  </si>
  <si>
    <t>FL0032</t>
  </si>
  <si>
    <t>troughs Langmuir</t>
  </si>
  <si>
    <t>FL0033</t>
  </si>
  <si>
    <t>troughs air-liquid</t>
  </si>
  <si>
    <t>FL0034</t>
  </si>
  <si>
    <t>24/Q2</t>
  </si>
  <si>
    <t>FL0035</t>
  </si>
  <si>
    <t>FL0036</t>
  </si>
  <si>
    <t>overflowing cylinder</t>
  </si>
  <si>
    <t>FL0037</t>
  </si>
  <si>
    <t>potentiostat</t>
  </si>
  <si>
    <t>22/Q3</t>
  </si>
  <si>
    <t>FL0038</t>
  </si>
  <si>
    <t>reaction cells</t>
  </si>
  <si>
    <t>EXTERN</t>
  </si>
  <si>
    <t>25/Q1</t>
  </si>
  <si>
    <t>FL0039</t>
  </si>
  <si>
    <t>in-situ light scattering</t>
  </si>
  <si>
    <t>FL0040</t>
  </si>
  <si>
    <t>in-situ gas absorption</t>
  </si>
  <si>
    <t>FL0041</t>
  </si>
  <si>
    <t>in-situ thermal analysis meas.</t>
  </si>
  <si>
    <t>FL0042</t>
  </si>
  <si>
    <t>Kerr effect add -on</t>
  </si>
  <si>
    <t>FL0043</t>
  </si>
  <si>
    <t>Laser Pump Probe System</t>
  </si>
  <si>
    <t>FL0044</t>
  </si>
  <si>
    <t>Ortho-Para-hydrogen Generator</t>
  </si>
  <si>
    <t>FL0045</t>
  </si>
  <si>
    <t>shear cell - confined geometry</t>
  </si>
  <si>
    <t xml:space="preserve">Polymers in confinement - VR Grant </t>
  </si>
  <si>
    <t>FUNDED</t>
  </si>
  <si>
    <t>VR</t>
  </si>
  <si>
    <t>AJJ</t>
  </si>
  <si>
    <t>FL0046</t>
  </si>
  <si>
    <t>Flexiprobe #1 - NNNN</t>
  </si>
  <si>
    <t>VERBUND</t>
  </si>
  <si>
    <t>FLxxxx</t>
  </si>
  <si>
    <t>non-thermalised</t>
  </si>
  <si>
    <t>SKADI/LOKI shared</t>
  </si>
  <si>
    <t>M0001</t>
  </si>
  <si>
    <t>OTHER</t>
  </si>
  <si>
    <t>Robotic sample changer (mail in)</t>
  </si>
  <si>
    <t>TBC</t>
  </si>
  <si>
    <t>M0002</t>
  </si>
  <si>
    <t xml:space="preserve"> </t>
  </si>
  <si>
    <t>M0003</t>
  </si>
  <si>
    <t>MESI</t>
  </si>
  <si>
    <t>Robotic Modular Platform</t>
  </si>
  <si>
    <t>incl. MCA</t>
  </si>
  <si>
    <t>P0001</t>
  </si>
  <si>
    <t>PREMP</t>
  </si>
  <si>
    <t>Diamond Anvil Cell System</t>
  </si>
  <si>
    <t>PRESSURE</t>
  </si>
  <si>
    <t xml:space="preserve">incl collab. R&amp;D </t>
  </si>
  <si>
    <t>P0002</t>
  </si>
  <si>
    <t>Paris-Edinburgh Cell</t>
  </si>
  <si>
    <t>P0003</t>
  </si>
  <si>
    <t>Clamp cell &lt; 1.5GPa</t>
  </si>
  <si>
    <t>P0004</t>
  </si>
  <si>
    <t>Gas cell &lt; 0.7GPa</t>
  </si>
  <si>
    <t>P0005</t>
  </si>
  <si>
    <t>Raman system</t>
  </si>
  <si>
    <t>for high pressure</t>
  </si>
  <si>
    <t>might not be the same system</t>
  </si>
  <si>
    <t>P0006</t>
  </si>
  <si>
    <t>Portable laser heating</t>
  </si>
  <si>
    <t>P0007</t>
  </si>
  <si>
    <t>Corrosive gas manifold</t>
  </si>
  <si>
    <t>23/Q4</t>
  </si>
  <si>
    <t>P0008</t>
  </si>
  <si>
    <t>Pressure cell low temperature</t>
  </si>
  <si>
    <t>P0009</t>
  </si>
  <si>
    <t xml:space="preserve">portable stress rig </t>
  </si>
  <si>
    <t>MP</t>
  </si>
  <si>
    <t>P0010</t>
  </si>
  <si>
    <t>stress strain rig</t>
  </si>
  <si>
    <t>(HZG/BEER)</t>
  </si>
  <si>
    <t>needs to be covered by ESS if not EXTERNAL</t>
  </si>
  <si>
    <t>P0011</t>
  </si>
  <si>
    <t>dilatometer</t>
  </si>
  <si>
    <t>(BEER)</t>
  </si>
  <si>
    <t>P0012</t>
  </si>
  <si>
    <t>stir welding</t>
  </si>
  <si>
    <t>P0013</t>
  </si>
  <si>
    <t>gleeble</t>
  </si>
  <si>
    <t>P0014</t>
  </si>
  <si>
    <t>kinematic mount</t>
  </si>
  <si>
    <t>ALIGN</t>
  </si>
  <si>
    <t>R&amp;D available</t>
  </si>
  <si>
    <t>P0015</t>
  </si>
  <si>
    <t>kinematic mount, laser tracker</t>
  </si>
  <si>
    <t>P0016</t>
  </si>
  <si>
    <t>23/Q2</t>
  </si>
  <si>
    <t>P0017</t>
  </si>
  <si>
    <t>laser interferometer alignment</t>
  </si>
  <si>
    <t>for liquid surface</t>
  </si>
  <si>
    <t>T0001</t>
  </si>
  <si>
    <t>TEFI</t>
  </si>
  <si>
    <t>Horizontal 11T cryomagnet</t>
  </si>
  <si>
    <t>MAGNET</t>
  </si>
  <si>
    <t>Split coil, SANS/refl focused</t>
  </si>
  <si>
    <t>Early</t>
  </si>
  <si>
    <t>19/Q1</t>
  </si>
  <si>
    <t>3-4 yr</t>
  </si>
  <si>
    <t>T0002</t>
  </si>
  <si>
    <t>2.5T Warm bore cryomagnet</t>
  </si>
  <si>
    <t>incl . Changer</t>
  </si>
  <si>
    <t>FR/LLB</t>
  </si>
  <si>
    <t>early</t>
  </si>
  <si>
    <t>3 yr</t>
  </si>
  <si>
    <t>T0003</t>
  </si>
  <si>
    <t>Vertical 8T cryomagnet</t>
  </si>
  <si>
    <t>large opening</t>
  </si>
  <si>
    <t>22/Q2</t>
  </si>
  <si>
    <t>17/Q3</t>
  </si>
  <si>
    <t>optimsed first for Magic</t>
  </si>
  <si>
    <t>T0004</t>
  </si>
  <si>
    <t>Vertical 15T cryomagnet</t>
  </si>
  <si>
    <t>split coil (used)</t>
  </si>
  <si>
    <t>DE?</t>
  </si>
  <si>
    <t>1yr</t>
  </si>
  <si>
    <t>T0005</t>
  </si>
  <si>
    <t>Vertical 5T cryomagnet</t>
  </si>
  <si>
    <t>20/Q1</t>
  </si>
  <si>
    <t>T0006</t>
  </si>
  <si>
    <t>Vertical hybrid cryomagnet</t>
  </si>
  <si>
    <t>LTc - HTc</t>
  </si>
  <si>
    <t/>
  </si>
  <si>
    <t>late</t>
  </si>
  <si>
    <t>4yr</t>
  </si>
  <si>
    <t>T0007</t>
  </si>
  <si>
    <t>Pulsed Magnet</t>
  </si>
  <si>
    <t>3-4year</t>
  </si>
  <si>
    <t>T0008</t>
  </si>
  <si>
    <t>1T Electromagnet</t>
  </si>
  <si>
    <t>JULICH/ SAD</t>
  </si>
  <si>
    <t>19/Q3</t>
  </si>
  <si>
    <t>18 months</t>
  </si>
  <si>
    <t>T0009</t>
  </si>
  <si>
    <t>2.5T Warm bore cryomagnet #2</t>
  </si>
  <si>
    <t>Small footprint</t>
  </si>
  <si>
    <t>24 month</t>
  </si>
  <si>
    <t>T0010</t>
  </si>
  <si>
    <t>5T Warm bore cryomagnet</t>
  </si>
  <si>
    <t>T0011</t>
  </si>
  <si>
    <t>3D Helmholtz electromagnet</t>
  </si>
  <si>
    <t>Low priority</t>
  </si>
  <si>
    <t>2 yr</t>
  </si>
  <si>
    <t>T0012</t>
  </si>
  <si>
    <t>3D Cryomagnet</t>
  </si>
  <si>
    <t>T0013</t>
  </si>
  <si>
    <t>CryoStream &amp; linear changer</t>
  </si>
  <si>
    <t>CRYO</t>
  </si>
  <si>
    <t>(late)</t>
  </si>
  <si>
    <t>T0014</t>
  </si>
  <si>
    <t>CryoStream &amp; robotics</t>
  </si>
  <si>
    <t>T0015</t>
  </si>
  <si>
    <t>FlowCryostat #1</t>
  </si>
  <si>
    <t>(early)</t>
  </si>
  <si>
    <t>T0016</t>
  </si>
  <si>
    <t>FlowCryostat #2</t>
  </si>
  <si>
    <t>T0017</t>
  </si>
  <si>
    <t>FlowCryostat #3</t>
  </si>
  <si>
    <t>T0018</t>
  </si>
  <si>
    <t>HT add-on for flow cryostat</t>
  </si>
  <si>
    <t>22/Q4</t>
  </si>
  <si>
    <t>T0019</t>
  </si>
  <si>
    <t>Dry Cryostat #1 PTR, CCR</t>
  </si>
  <si>
    <t>18/Q3</t>
  </si>
  <si>
    <t>T0020</t>
  </si>
  <si>
    <t>Dry Cryostat #2 PTR, CCR</t>
  </si>
  <si>
    <t>low background</t>
  </si>
  <si>
    <t>T0021</t>
  </si>
  <si>
    <t>Dry Cryostat #3  spec. geom.</t>
  </si>
  <si>
    <t>top loading</t>
  </si>
  <si>
    <t>T0022</t>
  </si>
  <si>
    <t>Wet Cryostat OC #1</t>
  </si>
  <si>
    <t>Tmin &lt; 2 K</t>
  </si>
  <si>
    <t>T0023</t>
  </si>
  <si>
    <t>Wet Cryostat OC #2</t>
  </si>
  <si>
    <t>T0024</t>
  </si>
  <si>
    <t>3He / 4He Dilution Fridge #1</t>
  </si>
  <si>
    <t>ULT</t>
  </si>
  <si>
    <t xml:space="preserve">Tmin &lt; 0.1 K </t>
  </si>
  <si>
    <t>T0025</t>
  </si>
  <si>
    <t>3He / 4He Dilution Fridge #2</t>
  </si>
  <si>
    <t>Tmin &lt; 0.1 K</t>
  </si>
  <si>
    <t>T0026</t>
  </si>
  <si>
    <t>3He Sorption Fridge</t>
  </si>
  <si>
    <t>Tmin &lt; 0.5 K</t>
  </si>
  <si>
    <t>T0027</t>
  </si>
  <si>
    <t>CryoFurnace #1 general</t>
  </si>
  <si>
    <t>CRYOFURNACE</t>
  </si>
  <si>
    <t>Tmax &gt; 600K</t>
  </si>
  <si>
    <t>21/Q4</t>
  </si>
  <si>
    <t>19/Q4</t>
  </si>
  <si>
    <t>24 months</t>
  </si>
  <si>
    <t>T0028</t>
  </si>
  <si>
    <t>CryoFurnace #2 diffraction</t>
  </si>
  <si>
    <t>LLB</t>
  </si>
  <si>
    <t>T0029</t>
  </si>
  <si>
    <t>CryoFurnace #3 incl 20 changer</t>
  </si>
  <si>
    <t>4K &lt; T &lt; 800K</t>
  </si>
  <si>
    <t>JULICH</t>
  </si>
  <si>
    <t>T0030</t>
  </si>
  <si>
    <t>CryoFurnace #4 incl 6 changer</t>
  </si>
  <si>
    <t>4K &lt; T &lt; 600K</t>
  </si>
  <si>
    <t>T0031</t>
  </si>
  <si>
    <t>CryoFurnace #5 incl 20 changer</t>
  </si>
  <si>
    <t>T0032</t>
  </si>
  <si>
    <t>CryoFurnace #6 incl 6 changer</t>
  </si>
  <si>
    <t>T0033</t>
  </si>
  <si>
    <t>CryoFurnace #7, spectrometer</t>
  </si>
  <si>
    <t>LLB?</t>
  </si>
  <si>
    <t>T0034</t>
  </si>
  <si>
    <t>CryoFurnace #8, spectrometer</t>
  </si>
  <si>
    <t>CRYOSTAT</t>
  </si>
  <si>
    <t>1.5 &lt; T &lt; 300K</t>
  </si>
  <si>
    <t>T0035</t>
  </si>
  <si>
    <t>HT Vacuum Furnace #1</t>
  </si>
  <si>
    <t>FURNACE</t>
  </si>
  <si>
    <t>LLB/TUM?</t>
  </si>
  <si>
    <t>T0036</t>
  </si>
  <si>
    <t>HT Vacuum Furnace #2</t>
  </si>
  <si>
    <t>T0037</t>
  </si>
  <si>
    <t>IR Furnace</t>
  </si>
  <si>
    <t>19/Q2</t>
  </si>
  <si>
    <t>T0038</t>
  </si>
  <si>
    <t>6 kV HV supply #1</t>
  </si>
  <si>
    <t>HV</t>
  </si>
  <si>
    <t>T0039</t>
  </si>
  <si>
    <t>6 kV HV supply #2</t>
  </si>
  <si>
    <t>T0040</t>
  </si>
  <si>
    <t>6 kV HV supply #3</t>
  </si>
  <si>
    <t>FR/LLB?</t>
  </si>
  <si>
    <t>T0041</t>
  </si>
  <si>
    <t>peltier sub-cryostat stick</t>
  </si>
  <si>
    <t>in-situ add on</t>
  </si>
  <si>
    <t>T0042</t>
  </si>
  <si>
    <t>in situ AC susceptiblity</t>
  </si>
  <si>
    <t>T0043</t>
  </si>
  <si>
    <t>electrostatic levitator</t>
  </si>
  <si>
    <t>24/Q3</t>
  </si>
  <si>
    <t>could potentially be pooled</t>
  </si>
  <si>
    <t>T0044</t>
  </si>
  <si>
    <t>aerodynamic levitator</t>
  </si>
  <si>
    <t>TBD</t>
  </si>
  <si>
    <t>T0045</t>
  </si>
  <si>
    <t>LHe vessels / equipment</t>
  </si>
  <si>
    <t>INFRASTR.</t>
  </si>
  <si>
    <t>T0046</t>
  </si>
  <si>
    <t>vacuum equipment</t>
  </si>
  <si>
    <t>SLA VAC</t>
  </si>
  <si>
    <t>VAC</t>
  </si>
  <si>
    <t>T0047</t>
  </si>
  <si>
    <t>T0048</t>
  </si>
  <si>
    <t>Vertical split pair for spectroscopy</t>
  </si>
  <si>
    <t>&gt;14T low background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</si>
</sst>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A5A5A5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/>
      <top/>
      <bottom/>
      <diagonal/>
    </border>
  </borders>
  <cellStyleXfs count="2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wrapText="1"/>
    </xf>
    <xf numFmtId="0" fontId="4" fillId="2" borderId="1" xfId="0" applyFont="1" applyFill="1" applyBorder="1"/>
    <xf numFmtId="0" fontId="4" fillId="2" borderId="0" xfId="0" applyFont="1" applyFill="1"/>
    <xf numFmtId="0" fontId="0" fillId="3" borderId="0" xfId="0" applyFill="1"/>
    <xf numFmtId="0" fontId="7" fillId="0" borderId="0" xfId="0" applyFont="1"/>
    <xf numFmtId="0" fontId="0" fillId="0" borderId="0" xfId="0" quotePrefix="1"/>
    <xf numFmtId="0" fontId="8" fillId="0" borderId="0" xfId="0" applyFont="1" applyAlignment="1">
      <alignment horizontal="center" wrapText="1"/>
    </xf>
  </cellXfs>
  <cellStyles count="21">
    <cellStyle name="Followed Hyperlink" xfId="6" builtinId="9" hidden="1"/>
    <cellStyle name="Followed Hyperlink" xfId="18" builtinId="9" hidden="1"/>
    <cellStyle name="Followed Hyperlink" xfId="2" builtinId="9" hidden="1"/>
    <cellStyle name="Followed Hyperlink" xfId="16" builtinId="9" hidden="1"/>
    <cellStyle name="Followed Hyperlink" xfId="20" builtinId="9" hidden="1"/>
    <cellStyle name="Followed Hyperlink" xfId="4" builtinId="9" hidden="1"/>
    <cellStyle name="Followed Hyperlink" xfId="14" builtinId="9" hidden="1"/>
    <cellStyle name="Followed Hyperlink" xfId="8" builtinId="9" hidden="1"/>
    <cellStyle name="Followed Hyperlink" xfId="12" builtinId="9" hidden="1"/>
    <cellStyle name="Followed Hyperlink" xfId="10" builtinId="9" hidden="1"/>
    <cellStyle name="Hyperlink" xfId="15" builtinId="8" hidden="1"/>
    <cellStyle name="Hyperlink" xfId="17" builtinId="8" hidden="1"/>
    <cellStyle name="Hyperlink" xfId="19" builtinId="8" hidden="1"/>
    <cellStyle name="Hyperlink" xfId="1" builtinId="8" hidden="1"/>
    <cellStyle name="Hyperlink" xfId="9" builtinId="8" hidden="1"/>
    <cellStyle name="Hyperlink" xfId="13" builtinId="8" hidden="1"/>
    <cellStyle name="Hyperlink" xfId="3" builtinId="8" hidden="1"/>
    <cellStyle name="Hyperlink" xfId="5" builtinId="8" hidden="1"/>
    <cellStyle name="Hyperlink" xfId="11" builtinId="8" hidden="1"/>
    <cellStyle name="Hyperlink" xfId="7" builtinId="8" hidden="1"/>
    <cellStyle name="Normal" xfId="0" builtinId="0"/>
  </cellStyles>
  <dxfs count="4">
    <dxf>
      <numFmt numFmtId="0" formatCode="General"/>
    </dxf>
    <dxf>
      <numFmt numFmtId="0" formatCode="General"/>
    </dxf>
    <dxf>
      <border outline="0"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none"/>
      </font>
      <fill>
        <patternFill patternType="solid">
          <fgColor theme="1"/>
          <bgColor theme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5" displayName="Table5" ref="A6:T120" totalsRowShown="0" headerRowDxfId="3" tableBorderDxfId="2">
  <autoFilter ref="A6:T120" xr:uid="{00000000-0009-0000-0100-000001000000}">
    <filterColumn colId="19">
      <filters>
        <filter val="TRUE"/>
      </filters>
    </filterColumn>
  </autoFilter>
  <sortState ref="A7:T120">
    <sortCondition ref="A6:A120"/>
  </sortState>
  <tableColumns count="20">
    <tableColumn id="1" xr3:uid="{00000000-0010-0000-0000-000001000000}" name="ID"/>
    <tableColumn id="2" xr3:uid="{00000000-0010-0000-0000-000002000000}" name="PLATFORM"/>
    <tableColumn id="3" xr3:uid="{00000000-0010-0000-0000-000003000000}" name="SYSTEM"/>
    <tableColumn id="4" xr3:uid="{00000000-0010-0000-0000-000004000000}" name="LABEL"/>
    <tableColumn id="5" xr3:uid="{00000000-0010-0000-0000-000005000000}" name="DETAIL"/>
    <tableColumn id="6" xr3:uid="{00000000-0010-0000-0000-000006000000}" name="UNIT COST"/>
    <tableColumn id="7" xr3:uid="{00000000-0010-0000-0000-000007000000}" name="BUDGET"/>
    <tableColumn id="8" xr3:uid="{00000000-0010-0000-0000-000008000000}" name="RESPONSIBLE"/>
    <tableColumn id="9" xr3:uid="{00000000-0010-0000-0000-000009000000}" name="RESPONSIBLE2"/>
    <tableColumn id="28" xr3:uid="{00000000-0010-0000-0000-00001C000000}" name="EARLY/LATE (preops)"/>
    <tableColumn id="10" xr3:uid="{00000000-0010-0000-0000-00000A000000}" name="READY BY 1st"/>
    <tableColumn id="29" xr3:uid="{00000000-0010-0000-0000-00001D000000}" name="Start date"/>
    <tableColumn id="27" xr3:uid="{00000000-0010-0000-0000-00001B000000}" name="LEAD TIME"/>
    <tableColumn id="11" xr3:uid="{00000000-0010-0000-0000-00000B000000}" name="LOKI"/>
    <tableColumn id="12" xr3:uid="{00000000-0010-0000-0000-00000C000000}" name="SKADI"/>
    <tableColumn id="13" xr3:uid="{00000000-0010-0000-0000-00000D000000}" name="ESTIA"/>
    <tableColumn id="14" xr3:uid="{00000000-0010-0000-0000-00000E000000}" name="FREIA"/>
    <tableColumn id="26" xr3:uid="{00000000-0010-0000-0000-00001A000000}" name="Notes"/>
    <tableColumn id="30" xr3:uid="{00000000-0010-0000-0000-00001E000000}" name="Instrument index" dataDxfId="1">
      <calculatedColumnFormula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calculatedColumnFormula>
    </tableColumn>
    <tableColumn id="31" xr3:uid="{00000000-0010-0000-0000-00001F000000}" name="See AH6" dataDxfId="0">
      <calculatedColumnFormula>_xlfn.BITAND(Table5[[#This Row],[Instrument index]],Table2[[#Totals],[include (y/n)]])&gt;0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W8:Y24" totalsRowCount="1">
  <autoFilter ref="W8:Y23" xr:uid="{00000000-0009-0000-0100-000002000000}"/>
  <tableColumns count="3">
    <tableColumn id="1" xr3:uid="{00000000-0010-0000-0100-000001000000}" name="Instrument"/>
    <tableColumn id="3" xr3:uid="{00000000-0010-0000-0100-000003000000}" name="include (y/n)" totalsRowFunction="custom">
      <totalsRowFormula>SUMIF(Table2[include (y/n)],"y",Table2[index])</totalsRowFormula>
    </tableColumn>
    <tableColumn id="4" xr3:uid="{00000000-0010-0000-0100-000004000000}" name="index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20"/>
  <sheetViews>
    <sheetView tabSelected="1" zoomScale="107" zoomScaleNormal="66" workbookViewId="0">
      <pane xSplit="3" ySplit="6" topLeftCell="D8" activePane="bottomRight" state="frozen"/>
      <selection pane="topRight"/>
      <selection pane="bottomLeft"/>
      <selection pane="bottomRight" activeCell="N97" sqref="N97"/>
    </sheetView>
  </sheetViews>
  <sheetFormatPr baseColWidth="10" defaultColWidth="11" defaultRowHeight="16" x14ac:dyDescent="0.2"/>
  <cols>
    <col min="3" max="3" width="33" customWidth="1"/>
    <col min="4" max="4" width="14" customWidth="1"/>
    <col min="5" max="5" width="28.6640625" customWidth="1"/>
    <col min="8" max="9" width="13.33203125" bestFit="1" customWidth="1"/>
    <col min="10" max="10" width="13.33203125" customWidth="1"/>
    <col min="19" max="19" width="0" hidden="1" customWidth="1"/>
    <col min="23" max="23" width="17.33203125" customWidth="1"/>
    <col min="24" max="24" width="16" customWidth="1"/>
    <col min="25" max="25" width="16.1640625" customWidth="1"/>
    <col min="27" max="27" width="12.5" bestFit="1" customWidth="1"/>
  </cols>
  <sheetData>
    <row r="1" spans="1:25" ht="34" x14ac:dyDescent="0.2">
      <c r="B1" s="1" t="s">
        <v>0</v>
      </c>
      <c r="C1" s="2" t="s">
        <v>1</v>
      </c>
      <c r="D1" s="2" t="s">
        <v>2</v>
      </c>
      <c r="E1" s="2" t="s">
        <v>3</v>
      </c>
      <c r="F1" s="1" t="s">
        <v>4</v>
      </c>
      <c r="G1" s="2" t="s">
        <v>5</v>
      </c>
      <c r="H1" s="1" t="s">
        <v>6</v>
      </c>
      <c r="I1" s="1" t="s">
        <v>6</v>
      </c>
      <c r="J1" s="1"/>
      <c r="K1" s="1" t="s">
        <v>7</v>
      </c>
      <c r="L1" s="1"/>
      <c r="M1" s="1"/>
      <c r="N1" s="2" t="s">
        <v>8</v>
      </c>
      <c r="O1" s="2"/>
      <c r="P1" s="2"/>
      <c r="Q1" s="2"/>
      <c r="R1" s="2"/>
    </row>
    <row r="2" spans="1:25" x14ac:dyDescent="0.2">
      <c r="B2" s="2"/>
      <c r="C2" s="2"/>
      <c r="D2" s="2"/>
      <c r="E2" s="2"/>
      <c r="F2" s="2"/>
      <c r="G2" s="2"/>
      <c r="H2" s="2" t="s">
        <v>5</v>
      </c>
      <c r="I2" s="2" t="s">
        <v>9</v>
      </c>
      <c r="J2" s="2"/>
      <c r="K2" s="2"/>
      <c r="L2" s="2"/>
      <c r="M2" s="2"/>
      <c r="N2" s="2" t="s">
        <v>10</v>
      </c>
      <c r="O2" s="3" t="s">
        <v>11</v>
      </c>
      <c r="P2" s="2" t="s">
        <v>12</v>
      </c>
      <c r="Q2" s="3" t="s">
        <v>13</v>
      </c>
      <c r="R2" s="2"/>
    </row>
    <row r="3" spans="1:25" x14ac:dyDescent="0.2">
      <c r="B3" s="4" t="s">
        <v>25</v>
      </c>
      <c r="C3" s="4" t="s">
        <v>26</v>
      </c>
      <c r="D3" s="4"/>
      <c r="E3" s="4" t="s">
        <v>27</v>
      </c>
      <c r="F3" s="4"/>
      <c r="G3" s="4"/>
      <c r="H3" s="4"/>
      <c r="I3" s="4"/>
      <c r="J3" s="4"/>
      <c r="K3" s="4"/>
      <c r="L3" s="4"/>
      <c r="M3" s="4"/>
      <c r="N3" s="3" t="s">
        <v>28</v>
      </c>
      <c r="O3" s="3" t="s">
        <v>29</v>
      </c>
      <c r="P3" s="3" t="s">
        <v>30</v>
      </c>
      <c r="Q3" s="3" t="s">
        <v>31</v>
      </c>
      <c r="R3" s="3"/>
    </row>
    <row r="4" spans="1:25" x14ac:dyDescent="0.2">
      <c r="B4" s="4" t="s">
        <v>25</v>
      </c>
      <c r="C4" s="4" t="s">
        <v>34</v>
      </c>
      <c r="D4" s="4"/>
      <c r="E4" s="4" t="s">
        <v>35</v>
      </c>
      <c r="F4" s="4"/>
      <c r="G4" s="4"/>
      <c r="H4" s="4"/>
      <c r="I4" s="4"/>
      <c r="J4" s="4"/>
      <c r="K4" s="4"/>
      <c r="L4" s="4"/>
      <c r="M4" s="4"/>
      <c r="N4" s="3" t="s">
        <v>36</v>
      </c>
      <c r="O4" s="3" t="s">
        <v>37</v>
      </c>
      <c r="P4" s="3" t="s">
        <v>38</v>
      </c>
      <c r="Q4" s="3" t="s">
        <v>39</v>
      </c>
      <c r="R4" s="3"/>
    </row>
    <row r="5" spans="1:25" x14ac:dyDescent="0.2">
      <c r="B5" s="4" t="s">
        <v>43</v>
      </c>
      <c r="C5" s="4" t="s">
        <v>44</v>
      </c>
      <c r="D5" s="4"/>
      <c r="E5" s="4"/>
      <c r="F5" s="4"/>
      <c r="G5" s="4"/>
      <c r="H5" s="4"/>
      <c r="I5" s="4"/>
      <c r="J5" s="4"/>
      <c r="K5" s="4"/>
      <c r="L5" s="4"/>
      <c r="M5" s="4"/>
      <c r="N5" s="3"/>
      <c r="O5" s="3"/>
      <c r="P5" s="3"/>
      <c r="Q5" s="3"/>
      <c r="R5" s="3"/>
    </row>
    <row r="6" spans="1:25" ht="32" customHeight="1" x14ac:dyDescent="0.2">
      <c r="A6" s="5" t="s">
        <v>45</v>
      </c>
      <c r="B6" s="6" t="s">
        <v>46</v>
      </c>
      <c r="C6" s="7" t="s">
        <v>1</v>
      </c>
      <c r="D6" s="7" t="s">
        <v>2</v>
      </c>
      <c r="E6" s="7" t="s">
        <v>3</v>
      </c>
      <c r="F6" s="5" t="s">
        <v>4</v>
      </c>
      <c r="G6" s="7" t="s">
        <v>5</v>
      </c>
      <c r="H6" s="5" t="s">
        <v>6</v>
      </c>
      <c r="I6" s="5" t="s">
        <v>47</v>
      </c>
      <c r="J6" s="5" t="s">
        <v>48</v>
      </c>
      <c r="K6" s="5" t="s">
        <v>7</v>
      </c>
      <c r="L6" s="5" t="s">
        <v>49</v>
      </c>
      <c r="M6" s="5" t="s">
        <v>50</v>
      </c>
      <c r="N6" s="7" t="s">
        <v>10</v>
      </c>
      <c r="O6" s="7" t="s">
        <v>11</v>
      </c>
      <c r="P6" s="7" t="s">
        <v>12</v>
      </c>
      <c r="Q6" s="7" t="s">
        <v>13</v>
      </c>
      <c r="R6" s="8" t="s">
        <v>51</v>
      </c>
      <c r="S6" s="7" t="s">
        <v>52</v>
      </c>
      <c r="T6" s="7" t="s">
        <v>53</v>
      </c>
      <c r="W6" s="11" t="s">
        <v>54</v>
      </c>
      <c r="X6" s="11"/>
      <c r="Y6" s="11"/>
    </row>
    <row r="7" spans="1:25" hidden="1" x14ac:dyDescent="0.2">
      <c r="A7" t="s">
        <v>55</v>
      </c>
      <c r="B7" t="s">
        <v>56</v>
      </c>
      <c r="C7" t="s">
        <v>57</v>
      </c>
      <c r="E7" t="s">
        <v>58</v>
      </c>
      <c r="F7">
        <v>100</v>
      </c>
      <c r="G7" t="s">
        <v>59</v>
      </c>
      <c r="H7" t="s">
        <v>60</v>
      </c>
      <c r="K7" t="s">
        <v>61</v>
      </c>
      <c r="S7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7" t="b">
        <f>_xlfn.BITAND(Table5[[#This Row],[Instrument index]],Table2[[#Totals],[include (y/n)]])&gt;0</f>
        <v>0</v>
      </c>
      <c r="W7" s="11" t="s">
        <v>63</v>
      </c>
      <c r="X7" s="11"/>
      <c r="Y7" s="11"/>
    </row>
    <row r="8" spans="1:25" x14ac:dyDescent="0.2">
      <c r="A8" t="s">
        <v>64</v>
      </c>
      <c r="B8" t="s">
        <v>56</v>
      </c>
      <c r="C8" t="s">
        <v>65</v>
      </c>
      <c r="F8">
        <v>120</v>
      </c>
      <c r="G8" t="s">
        <v>59</v>
      </c>
      <c r="H8" t="s">
        <v>60</v>
      </c>
      <c r="K8" t="s">
        <v>61</v>
      </c>
      <c r="N8" t="s">
        <v>32</v>
      </c>
      <c r="O8" t="s">
        <v>61</v>
      </c>
      <c r="S8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32755</v>
      </c>
      <c r="T8" t="b">
        <f>_xlfn.BITAND(Table5[[#This Row],[Instrument index]],Table2[[#Totals],[include (y/n)]])&gt;0</f>
        <v>1</v>
      </c>
      <c r="W8" t="s">
        <v>66</v>
      </c>
      <c r="X8" t="s">
        <v>67</v>
      </c>
      <c r="Y8" t="s">
        <v>68</v>
      </c>
    </row>
    <row r="9" spans="1:25" x14ac:dyDescent="0.2">
      <c r="A9" t="s">
        <v>69</v>
      </c>
      <c r="B9" t="s">
        <v>56</v>
      </c>
      <c r="C9" t="s">
        <v>70</v>
      </c>
      <c r="F9">
        <v>100</v>
      </c>
      <c r="G9" t="s">
        <v>71</v>
      </c>
      <c r="H9" t="s">
        <v>60</v>
      </c>
      <c r="K9" t="s">
        <v>41</v>
      </c>
      <c r="O9" t="s">
        <v>72</v>
      </c>
      <c r="P9" t="s">
        <v>41</v>
      </c>
      <c r="Q9" t="s">
        <v>72</v>
      </c>
      <c r="S9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32766</v>
      </c>
      <c r="T9" t="b">
        <f>_xlfn.BITAND(Table5[[#This Row],[Instrument index]],Table2[[#Totals],[include (y/n)]])&gt;0</f>
        <v>1</v>
      </c>
      <c r="W9" t="s">
        <v>10</v>
      </c>
      <c r="X9" t="s">
        <v>100</v>
      </c>
      <c r="Y9">
        <v>1</v>
      </c>
    </row>
    <row r="10" spans="1:25" hidden="1" x14ac:dyDescent="0.2">
      <c r="A10" t="s">
        <v>74</v>
      </c>
      <c r="B10" t="s">
        <v>56</v>
      </c>
      <c r="C10" t="s">
        <v>75</v>
      </c>
      <c r="F10">
        <v>50</v>
      </c>
      <c r="G10" t="s">
        <v>59</v>
      </c>
      <c r="H10" t="s">
        <v>14</v>
      </c>
      <c r="I10" t="s">
        <v>14</v>
      </c>
      <c r="K10" t="s">
        <v>76</v>
      </c>
      <c r="S10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10" t="b">
        <f>_xlfn.BITAND(Table5[[#This Row],[Instrument index]],Table2[[#Totals],[include (y/n)]])&gt;0</f>
        <v>0</v>
      </c>
      <c r="W10" t="s">
        <v>11</v>
      </c>
      <c r="X10" t="s">
        <v>100</v>
      </c>
      <c r="Y10">
        <v>2</v>
      </c>
    </row>
    <row r="11" spans="1:25" x14ac:dyDescent="0.2">
      <c r="A11" t="s">
        <v>78</v>
      </c>
      <c r="B11" t="s">
        <v>56</v>
      </c>
      <c r="C11" t="s">
        <v>79</v>
      </c>
      <c r="F11">
        <v>60</v>
      </c>
      <c r="G11" t="s">
        <v>80</v>
      </c>
      <c r="H11" t="s">
        <v>10</v>
      </c>
      <c r="I11" t="s">
        <v>81</v>
      </c>
      <c r="K11" t="s">
        <v>61</v>
      </c>
      <c r="N11" t="s">
        <v>77</v>
      </c>
      <c r="S11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32753</v>
      </c>
      <c r="T11" t="b">
        <f>_xlfn.BITAND(Table5[[#This Row],[Instrument index]],Table2[[#Totals],[include (y/n)]])&gt;0</f>
        <v>1</v>
      </c>
      <c r="W11" t="s">
        <v>12</v>
      </c>
      <c r="X11" t="s">
        <v>100</v>
      </c>
      <c r="Y11">
        <v>4</v>
      </c>
    </row>
    <row r="12" spans="1:25" x14ac:dyDescent="0.2">
      <c r="A12" t="s">
        <v>82</v>
      </c>
      <c r="B12" t="s">
        <v>56</v>
      </c>
      <c r="C12" t="s">
        <v>83</v>
      </c>
      <c r="F12">
        <v>15</v>
      </c>
      <c r="G12" t="s">
        <v>59</v>
      </c>
      <c r="H12" t="s">
        <v>12</v>
      </c>
      <c r="I12" t="s">
        <v>84</v>
      </c>
      <c r="K12" t="s">
        <v>85</v>
      </c>
      <c r="P12" t="s">
        <v>77</v>
      </c>
      <c r="S12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12" t="b">
        <f>_xlfn.BITAND(Table5[[#This Row],[Instrument index]],Table2[[#Totals],[include (y/n)]])&gt;0</f>
        <v>1</v>
      </c>
      <c r="W12" t="s">
        <v>13</v>
      </c>
      <c r="X12" t="s">
        <v>100</v>
      </c>
      <c r="Y12">
        <v>8</v>
      </c>
    </row>
    <row r="13" spans="1:25" x14ac:dyDescent="0.2">
      <c r="A13" t="s">
        <v>86</v>
      </c>
      <c r="B13" t="s">
        <v>56</v>
      </c>
      <c r="C13" t="s">
        <v>83</v>
      </c>
      <c r="F13">
        <v>55</v>
      </c>
      <c r="G13" t="s">
        <v>71</v>
      </c>
      <c r="H13" t="s">
        <v>13</v>
      </c>
      <c r="K13" t="s">
        <v>87</v>
      </c>
      <c r="Q13" t="s">
        <v>77</v>
      </c>
      <c r="S13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32760</v>
      </c>
      <c r="T13" t="b">
        <f>_xlfn.BITAND(Table5[[#This Row],[Instrument index]],Table2[[#Totals],[include (y/n)]])&gt;0</f>
        <v>1</v>
      </c>
      <c r="W13" t="s">
        <v>14</v>
      </c>
      <c r="X13" t="s">
        <v>73</v>
      </c>
      <c r="Y13">
        <v>16</v>
      </c>
    </row>
    <row r="14" spans="1:25" x14ac:dyDescent="0.2">
      <c r="A14" t="s">
        <v>88</v>
      </c>
      <c r="B14" t="s">
        <v>56</v>
      </c>
      <c r="C14" t="s">
        <v>89</v>
      </c>
      <c r="F14">
        <v>40</v>
      </c>
      <c r="G14" t="s">
        <v>71</v>
      </c>
      <c r="H14" t="s">
        <v>13</v>
      </c>
      <c r="K14" t="s">
        <v>87</v>
      </c>
      <c r="Q14" t="s">
        <v>77</v>
      </c>
      <c r="S14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32760</v>
      </c>
      <c r="T14" t="b">
        <f>_xlfn.BITAND(Table5[[#This Row],[Instrument index]],Table2[[#Totals],[include (y/n)]])&gt;0</f>
        <v>1</v>
      </c>
      <c r="W14" t="s">
        <v>15</v>
      </c>
      <c r="X14" t="s">
        <v>73</v>
      </c>
      <c r="Y14">
        <v>32</v>
      </c>
    </row>
    <row r="15" spans="1:25" x14ac:dyDescent="0.2">
      <c r="A15" t="s">
        <v>90</v>
      </c>
      <c r="B15" t="s">
        <v>56</v>
      </c>
      <c r="C15" t="s">
        <v>89</v>
      </c>
      <c r="F15">
        <v>40</v>
      </c>
      <c r="G15" t="s">
        <v>59</v>
      </c>
      <c r="H15" t="s">
        <v>12</v>
      </c>
      <c r="I15" t="s">
        <v>84</v>
      </c>
      <c r="K15" t="s">
        <v>85</v>
      </c>
      <c r="P15" t="s">
        <v>77</v>
      </c>
      <c r="S15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15" t="b">
        <f>_xlfn.BITAND(Table5[[#This Row],[Instrument index]],Table2[[#Totals],[include (y/n)]])&gt;0</f>
        <v>1</v>
      </c>
      <c r="W15" t="s">
        <v>16</v>
      </c>
      <c r="X15" t="s">
        <v>73</v>
      </c>
      <c r="Y15">
        <v>64</v>
      </c>
    </row>
    <row r="16" spans="1:25" x14ac:dyDescent="0.2">
      <c r="A16" t="s">
        <v>91</v>
      </c>
      <c r="B16" t="s">
        <v>56</v>
      </c>
      <c r="C16" t="s">
        <v>89</v>
      </c>
      <c r="F16">
        <v>40</v>
      </c>
      <c r="G16" t="s">
        <v>59</v>
      </c>
      <c r="H16" t="s">
        <v>60</v>
      </c>
      <c r="I16" t="s">
        <v>60</v>
      </c>
      <c r="K16" t="s">
        <v>61</v>
      </c>
      <c r="O16" t="s">
        <v>61</v>
      </c>
      <c r="Q16" t="s">
        <v>36</v>
      </c>
      <c r="S16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32762</v>
      </c>
      <c r="T16" t="b">
        <f>_xlfn.BITAND(Table5[[#This Row],[Instrument index]],Table2[[#Totals],[include (y/n)]])&gt;0</f>
        <v>1</v>
      </c>
      <c r="W16" t="s">
        <v>17</v>
      </c>
      <c r="X16" t="s">
        <v>73</v>
      </c>
      <c r="Y16">
        <v>128</v>
      </c>
    </row>
    <row r="17" spans="1:25" x14ac:dyDescent="0.2">
      <c r="A17" t="s">
        <v>92</v>
      </c>
      <c r="B17" t="s">
        <v>56</v>
      </c>
      <c r="C17" t="s">
        <v>93</v>
      </c>
      <c r="F17">
        <v>120</v>
      </c>
      <c r="G17" t="s">
        <v>59</v>
      </c>
      <c r="H17" t="s">
        <v>60</v>
      </c>
      <c r="I17" t="s">
        <v>60</v>
      </c>
      <c r="K17" t="s">
        <v>94</v>
      </c>
      <c r="N17" t="s">
        <v>72</v>
      </c>
      <c r="O17" t="s">
        <v>94</v>
      </c>
      <c r="P17" t="s">
        <v>41</v>
      </c>
      <c r="Q17" t="s">
        <v>36</v>
      </c>
      <c r="S17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32767</v>
      </c>
      <c r="T17" t="b">
        <f>_xlfn.BITAND(Table5[[#This Row],[Instrument index]],Table2[[#Totals],[include (y/n)]])&gt;0</f>
        <v>1</v>
      </c>
      <c r="W17" t="s">
        <v>18</v>
      </c>
      <c r="X17" t="s">
        <v>73</v>
      </c>
      <c r="Y17">
        <v>256</v>
      </c>
    </row>
    <row r="18" spans="1:25" x14ac:dyDescent="0.2">
      <c r="A18" t="s">
        <v>95</v>
      </c>
      <c r="B18" t="s">
        <v>56</v>
      </c>
      <c r="C18" t="s">
        <v>96</v>
      </c>
      <c r="F18" t="s">
        <v>97</v>
      </c>
      <c r="G18" t="s">
        <v>59</v>
      </c>
      <c r="H18" t="s">
        <v>10</v>
      </c>
      <c r="I18" t="s">
        <v>84</v>
      </c>
      <c r="K18" t="s">
        <v>61</v>
      </c>
      <c r="N18" t="s">
        <v>33</v>
      </c>
      <c r="O18" t="s">
        <v>72</v>
      </c>
      <c r="S18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32755</v>
      </c>
      <c r="T18" t="b">
        <f>_xlfn.BITAND(Table5[[#This Row],[Instrument index]],Table2[[#Totals],[include (y/n)]])&gt;0</f>
        <v>1</v>
      </c>
      <c r="W18" t="s">
        <v>19</v>
      </c>
      <c r="X18" t="s">
        <v>73</v>
      </c>
      <c r="Y18">
        <v>512</v>
      </c>
    </row>
    <row r="19" spans="1:25" x14ac:dyDescent="0.2">
      <c r="A19" t="s">
        <v>98</v>
      </c>
      <c r="B19" t="s">
        <v>56</v>
      </c>
      <c r="C19" t="s">
        <v>99</v>
      </c>
      <c r="F19">
        <v>20</v>
      </c>
      <c r="G19" t="s">
        <v>59</v>
      </c>
      <c r="H19" t="s">
        <v>60</v>
      </c>
      <c r="K19" t="s">
        <v>61</v>
      </c>
      <c r="N19" t="s">
        <v>32</v>
      </c>
      <c r="O19" t="s">
        <v>61</v>
      </c>
      <c r="P19" t="s">
        <v>41</v>
      </c>
      <c r="S19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32759</v>
      </c>
      <c r="T19" t="b">
        <f>_xlfn.BITAND(Table5[[#This Row],[Instrument index]],Table2[[#Totals],[include (y/n)]])&gt;0</f>
        <v>1</v>
      </c>
      <c r="W19" t="s">
        <v>20</v>
      </c>
      <c r="X19" t="s">
        <v>73</v>
      </c>
      <c r="Y19">
        <v>1024</v>
      </c>
    </row>
    <row r="20" spans="1:25" x14ac:dyDescent="0.2">
      <c r="A20" t="s">
        <v>101</v>
      </c>
      <c r="B20" t="s">
        <v>56</v>
      </c>
      <c r="C20" t="s">
        <v>102</v>
      </c>
      <c r="F20">
        <v>20</v>
      </c>
      <c r="G20" t="s">
        <v>59</v>
      </c>
      <c r="H20" t="s">
        <v>60</v>
      </c>
      <c r="K20" t="s">
        <v>61</v>
      </c>
      <c r="N20" t="s">
        <v>32</v>
      </c>
      <c r="O20" t="s">
        <v>61</v>
      </c>
      <c r="P20" t="s">
        <v>41</v>
      </c>
      <c r="S20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32759</v>
      </c>
      <c r="T20" t="b">
        <f>_xlfn.BITAND(Table5[[#This Row],[Instrument index]],Table2[[#Totals],[include (y/n)]])&gt;0</f>
        <v>1</v>
      </c>
      <c r="W20" t="s">
        <v>21</v>
      </c>
      <c r="X20" t="s">
        <v>73</v>
      </c>
      <c r="Y20">
        <v>2048</v>
      </c>
    </row>
    <row r="21" spans="1:25" x14ac:dyDescent="0.2">
      <c r="A21" t="s">
        <v>103</v>
      </c>
      <c r="B21" t="s">
        <v>56</v>
      </c>
      <c r="C21" t="s">
        <v>104</v>
      </c>
      <c r="F21">
        <v>250</v>
      </c>
      <c r="G21" t="s">
        <v>59</v>
      </c>
      <c r="H21" t="s">
        <v>60</v>
      </c>
      <c r="K21" t="s">
        <v>61</v>
      </c>
      <c r="N21" t="s">
        <v>32</v>
      </c>
      <c r="O21" t="s">
        <v>61</v>
      </c>
      <c r="Q21" t="s">
        <v>36</v>
      </c>
      <c r="S21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32763</v>
      </c>
      <c r="T21" t="b">
        <f>_xlfn.BITAND(Table5[[#This Row],[Instrument index]],Table2[[#Totals],[include (y/n)]])&gt;0</f>
        <v>1</v>
      </c>
      <c r="W21" t="s">
        <v>22</v>
      </c>
      <c r="X21" t="s">
        <v>73</v>
      </c>
      <c r="Y21">
        <v>4096</v>
      </c>
    </row>
    <row r="22" spans="1:25" x14ac:dyDescent="0.2">
      <c r="A22" t="s">
        <v>105</v>
      </c>
      <c r="B22" t="s">
        <v>56</v>
      </c>
      <c r="C22" t="s">
        <v>106</v>
      </c>
      <c r="F22">
        <v>200</v>
      </c>
      <c r="G22" t="s">
        <v>59</v>
      </c>
      <c r="H22" t="s">
        <v>107</v>
      </c>
      <c r="I22" t="s">
        <v>108</v>
      </c>
      <c r="K22" t="s">
        <v>85</v>
      </c>
      <c r="N22" t="s">
        <v>62</v>
      </c>
      <c r="O22" t="s">
        <v>62</v>
      </c>
      <c r="P22" t="s">
        <v>41</v>
      </c>
      <c r="Q22" t="s">
        <v>36</v>
      </c>
      <c r="S22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32767</v>
      </c>
      <c r="T22" t="b">
        <f>_xlfn.BITAND(Table5[[#This Row],[Instrument index]],Table2[[#Totals],[include (y/n)]])&gt;0</f>
        <v>1</v>
      </c>
      <c r="W22" t="s">
        <v>23</v>
      </c>
      <c r="X22" t="s">
        <v>73</v>
      </c>
      <c r="Y22">
        <v>8192</v>
      </c>
    </row>
    <row r="23" spans="1:25" x14ac:dyDescent="0.2">
      <c r="A23" t="s">
        <v>109</v>
      </c>
      <c r="B23" t="s">
        <v>56</v>
      </c>
      <c r="C23" t="s">
        <v>110</v>
      </c>
      <c r="F23">
        <v>200</v>
      </c>
      <c r="G23" t="s">
        <v>59</v>
      </c>
      <c r="H23" t="s">
        <v>60</v>
      </c>
      <c r="I23" t="s">
        <v>108</v>
      </c>
      <c r="K23" t="s">
        <v>85</v>
      </c>
      <c r="N23" t="s">
        <v>62</v>
      </c>
      <c r="O23" t="s">
        <v>62</v>
      </c>
      <c r="P23" t="s">
        <v>41</v>
      </c>
      <c r="Q23" t="s">
        <v>36</v>
      </c>
      <c r="S23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32767</v>
      </c>
      <c r="T23" t="b">
        <f>_xlfn.BITAND(Table5[[#This Row],[Instrument index]],Table2[[#Totals],[include (y/n)]])&gt;0</f>
        <v>1</v>
      </c>
      <c r="W23" t="s">
        <v>24</v>
      </c>
      <c r="X23" t="s">
        <v>73</v>
      </c>
      <c r="Y23">
        <v>16384</v>
      </c>
    </row>
    <row r="24" spans="1:25" x14ac:dyDescent="0.2">
      <c r="A24" t="s">
        <v>111</v>
      </c>
      <c r="B24" t="s">
        <v>56</v>
      </c>
      <c r="C24" t="s">
        <v>112</v>
      </c>
      <c r="F24">
        <v>30</v>
      </c>
      <c r="G24" t="s">
        <v>59</v>
      </c>
      <c r="H24" t="s">
        <v>60</v>
      </c>
      <c r="I24" t="s">
        <v>60</v>
      </c>
      <c r="K24" t="s">
        <v>113</v>
      </c>
      <c r="Q24" t="s">
        <v>41</v>
      </c>
      <c r="S24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32760</v>
      </c>
      <c r="T24" t="b">
        <f>_xlfn.BITAND(Table5[[#This Row],[Instrument index]],Table2[[#Totals],[include (y/n)]])&gt;0</f>
        <v>1</v>
      </c>
      <c r="X24">
        <f>SUMIF(Table2[include (y/n)],"y",Table2[index])</f>
        <v>15</v>
      </c>
    </row>
    <row r="25" spans="1:25" x14ac:dyDescent="0.2">
      <c r="A25" t="s">
        <v>114</v>
      </c>
      <c r="B25" t="s">
        <v>56</v>
      </c>
      <c r="C25" t="s">
        <v>115</v>
      </c>
      <c r="E25" t="s">
        <v>116</v>
      </c>
      <c r="F25">
        <v>17</v>
      </c>
      <c r="G25" t="s">
        <v>59</v>
      </c>
      <c r="H25" t="s">
        <v>12</v>
      </c>
      <c r="I25" t="s">
        <v>84</v>
      </c>
      <c r="K25" t="s">
        <v>85</v>
      </c>
      <c r="P25" t="s">
        <v>77</v>
      </c>
      <c r="S25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25" t="b">
        <f>_xlfn.BITAND(Table5[[#This Row],[Instrument index]],Table2[[#Totals],[include (y/n)]])&gt;0</f>
        <v>1</v>
      </c>
    </row>
    <row r="26" spans="1:25" x14ac:dyDescent="0.2">
      <c r="A26" t="s">
        <v>117</v>
      </c>
      <c r="B26" t="s">
        <v>56</v>
      </c>
      <c r="C26" t="s">
        <v>115</v>
      </c>
      <c r="E26" t="s">
        <v>116</v>
      </c>
      <c r="F26">
        <v>17</v>
      </c>
      <c r="G26" t="s">
        <v>71</v>
      </c>
      <c r="H26" t="s">
        <v>13</v>
      </c>
      <c r="K26" t="s">
        <v>87</v>
      </c>
      <c r="Q26" t="s">
        <v>77</v>
      </c>
      <c r="S26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32760</v>
      </c>
      <c r="T26" t="b">
        <f>_xlfn.BITAND(Table5[[#This Row],[Instrument index]],Table2[[#Totals],[include (y/n)]])&gt;0</f>
        <v>1</v>
      </c>
    </row>
    <row r="27" spans="1:25" x14ac:dyDescent="0.2">
      <c r="A27" t="s">
        <v>118</v>
      </c>
      <c r="B27" t="s">
        <v>56</v>
      </c>
      <c r="C27" t="s">
        <v>119</v>
      </c>
      <c r="F27">
        <v>150</v>
      </c>
      <c r="G27" t="s">
        <v>59</v>
      </c>
      <c r="H27" t="s">
        <v>60</v>
      </c>
      <c r="I27" t="s">
        <v>60</v>
      </c>
      <c r="K27" t="s">
        <v>61</v>
      </c>
      <c r="N27" t="s">
        <v>32</v>
      </c>
      <c r="O27" t="s">
        <v>61</v>
      </c>
      <c r="S27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32755</v>
      </c>
      <c r="T27" t="b">
        <f>_xlfn.BITAND(Table5[[#This Row],[Instrument index]],Table2[[#Totals],[include (y/n)]])&gt;0</f>
        <v>1</v>
      </c>
    </row>
    <row r="28" spans="1:25" hidden="1" x14ac:dyDescent="0.2">
      <c r="A28" t="s">
        <v>120</v>
      </c>
      <c r="B28" t="s">
        <v>56</v>
      </c>
      <c r="C28" t="s">
        <v>121</v>
      </c>
      <c r="F28">
        <v>125</v>
      </c>
      <c r="G28" t="s">
        <v>71</v>
      </c>
      <c r="H28" t="s">
        <v>23</v>
      </c>
      <c r="K28" t="s">
        <v>87</v>
      </c>
      <c r="S28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28" t="b">
        <f>_xlfn.BITAND(Table5[[#This Row],[Instrument index]],Table2[[#Totals],[include (y/n)]])&gt;0</f>
        <v>0</v>
      </c>
    </row>
    <row r="29" spans="1:25" x14ac:dyDescent="0.2">
      <c r="A29" t="s">
        <v>122</v>
      </c>
      <c r="B29" t="s">
        <v>56</v>
      </c>
      <c r="C29" t="s">
        <v>123</v>
      </c>
      <c r="E29" t="s">
        <v>124</v>
      </c>
      <c r="F29">
        <v>50</v>
      </c>
      <c r="G29" t="s">
        <v>59</v>
      </c>
      <c r="H29" t="s">
        <v>60</v>
      </c>
      <c r="I29" t="s">
        <v>125</v>
      </c>
      <c r="K29" t="s">
        <v>113</v>
      </c>
      <c r="N29" t="s">
        <v>33</v>
      </c>
      <c r="O29" t="s">
        <v>61</v>
      </c>
      <c r="S29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32755</v>
      </c>
      <c r="T29" t="b">
        <f>_xlfn.BITAND(Table5[[#This Row],[Instrument index]],Table2[[#Totals],[include (y/n)]])&gt;0</f>
        <v>1</v>
      </c>
    </row>
    <row r="30" spans="1:25" x14ac:dyDescent="0.2">
      <c r="A30" t="s">
        <v>126</v>
      </c>
      <c r="B30" t="s">
        <v>56</v>
      </c>
      <c r="C30" t="s">
        <v>127</v>
      </c>
      <c r="E30" t="s">
        <v>128</v>
      </c>
      <c r="F30" t="s">
        <v>129</v>
      </c>
      <c r="G30" t="s">
        <v>59</v>
      </c>
      <c r="H30" t="s">
        <v>10</v>
      </c>
      <c r="I30" t="s">
        <v>84</v>
      </c>
      <c r="K30" t="s">
        <v>130</v>
      </c>
      <c r="N30" t="s">
        <v>130</v>
      </c>
      <c r="S30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32753</v>
      </c>
      <c r="T30" t="b">
        <f>_xlfn.BITAND(Table5[[#This Row],[Instrument index]],Table2[[#Totals],[include (y/n)]])&gt;0</f>
        <v>1</v>
      </c>
    </row>
    <row r="31" spans="1:25" x14ac:dyDescent="0.2">
      <c r="A31" t="s">
        <v>131</v>
      </c>
      <c r="B31" t="s">
        <v>56</v>
      </c>
      <c r="C31" t="s">
        <v>127</v>
      </c>
      <c r="E31" t="s">
        <v>132</v>
      </c>
      <c r="F31" t="s">
        <v>129</v>
      </c>
      <c r="G31" t="s">
        <v>59</v>
      </c>
      <c r="H31" t="s">
        <v>11</v>
      </c>
      <c r="K31" t="s">
        <v>94</v>
      </c>
      <c r="O31" t="s">
        <v>77</v>
      </c>
      <c r="S31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32754</v>
      </c>
      <c r="T31" t="b">
        <f>_xlfn.BITAND(Table5[[#This Row],[Instrument index]],Table2[[#Totals],[include (y/n)]])&gt;0</f>
        <v>1</v>
      </c>
    </row>
    <row r="32" spans="1:25" x14ac:dyDescent="0.2">
      <c r="A32" t="s">
        <v>133</v>
      </c>
      <c r="B32" t="s">
        <v>56</v>
      </c>
      <c r="C32" t="s">
        <v>134</v>
      </c>
      <c r="E32" t="s">
        <v>135</v>
      </c>
      <c r="F32">
        <v>31</v>
      </c>
      <c r="G32" t="s">
        <v>59</v>
      </c>
      <c r="H32" t="s">
        <v>12</v>
      </c>
      <c r="K32" t="s">
        <v>85</v>
      </c>
      <c r="P32" t="s">
        <v>38</v>
      </c>
      <c r="S32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32" t="b">
        <f>_xlfn.BITAND(Table5[[#This Row],[Instrument index]],Table2[[#Totals],[include (y/n)]])&gt;0</f>
        <v>1</v>
      </c>
    </row>
    <row r="33" spans="1:20" x14ac:dyDescent="0.2">
      <c r="A33" t="s">
        <v>133</v>
      </c>
      <c r="B33" t="s">
        <v>56</v>
      </c>
      <c r="C33" t="s">
        <v>136</v>
      </c>
      <c r="F33" t="s">
        <v>97</v>
      </c>
      <c r="G33" t="s">
        <v>59</v>
      </c>
      <c r="H33" t="s">
        <v>12</v>
      </c>
      <c r="I33" t="s">
        <v>84</v>
      </c>
      <c r="K33" t="s">
        <v>137</v>
      </c>
      <c r="P33" t="s">
        <v>38</v>
      </c>
      <c r="S33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33" t="b">
        <f>_xlfn.BITAND(Table5[[#This Row],[Instrument index]],Table2[[#Totals],[include (y/n)]])&gt;0</f>
        <v>1</v>
      </c>
    </row>
    <row r="34" spans="1:20" x14ac:dyDescent="0.2">
      <c r="A34" t="s">
        <v>138</v>
      </c>
      <c r="B34" t="s">
        <v>56</v>
      </c>
      <c r="C34" t="s">
        <v>139</v>
      </c>
      <c r="F34">
        <v>60</v>
      </c>
      <c r="G34" t="s">
        <v>59</v>
      </c>
      <c r="H34" t="s">
        <v>12</v>
      </c>
      <c r="I34" t="s">
        <v>84</v>
      </c>
      <c r="K34" t="s">
        <v>85</v>
      </c>
      <c r="P34" t="s">
        <v>38</v>
      </c>
      <c r="Q34" t="s">
        <v>36</v>
      </c>
      <c r="S34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32764</v>
      </c>
      <c r="T34" t="b">
        <f>_xlfn.BITAND(Table5[[#This Row],[Instrument index]],Table2[[#Totals],[include (y/n)]])&gt;0</f>
        <v>1</v>
      </c>
    </row>
    <row r="35" spans="1:20" x14ac:dyDescent="0.2">
      <c r="A35" t="s">
        <v>140</v>
      </c>
      <c r="B35" t="s">
        <v>56</v>
      </c>
      <c r="C35" t="s">
        <v>141</v>
      </c>
      <c r="F35">
        <v>55</v>
      </c>
      <c r="G35" t="s">
        <v>71</v>
      </c>
      <c r="H35" t="s">
        <v>13</v>
      </c>
      <c r="K35" t="s">
        <v>87</v>
      </c>
      <c r="Q35" t="s">
        <v>77</v>
      </c>
      <c r="S35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32760</v>
      </c>
      <c r="T35" t="b">
        <f>_xlfn.BITAND(Table5[[#This Row],[Instrument index]],Table2[[#Totals],[include (y/n)]])&gt;0</f>
        <v>1</v>
      </c>
    </row>
    <row r="36" spans="1:20" x14ac:dyDescent="0.2">
      <c r="A36" t="s">
        <v>142</v>
      </c>
      <c r="B36" t="s">
        <v>56</v>
      </c>
      <c r="C36" t="s">
        <v>143</v>
      </c>
      <c r="F36">
        <v>40</v>
      </c>
      <c r="G36" t="s">
        <v>71</v>
      </c>
      <c r="H36" t="s">
        <v>13</v>
      </c>
      <c r="K36" t="s">
        <v>87</v>
      </c>
      <c r="Q36" t="s">
        <v>77</v>
      </c>
      <c r="S36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32760</v>
      </c>
      <c r="T36" t="b">
        <f>_xlfn.BITAND(Table5[[#This Row],[Instrument index]],Table2[[#Totals],[include (y/n)]])&gt;0</f>
        <v>1</v>
      </c>
    </row>
    <row r="37" spans="1:20" x14ac:dyDescent="0.2">
      <c r="A37" t="s">
        <v>144</v>
      </c>
      <c r="B37" t="s">
        <v>56</v>
      </c>
      <c r="C37" t="s">
        <v>141</v>
      </c>
      <c r="F37">
        <v>55</v>
      </c>
      <c r="G37" t="s">
        <v>71</v>
      </c>
      <c r="H37" t="s">
        <v>13</v>
      </c>
      <c r="K37" t="s">
        <v>145</v>
      </c>
      <c r="Q37" t="s">
        <v>77</v>
      </c>
      <c r="S37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32760</v>
      </c>
      <c r="T37" t="b">
        <f>_xlfn.BITAND(Table5[[#This Row],[Instrument index]],Table2[[#Totals],[include (y/n)]])&gt;0</f>
        <v>1</v>
      </c>
    </row>
    <row r="38" spans="1:20" x14ac:dyDescent="0.2">
      <c r="A38" t="s">
        <v>146</v>
      </c>
      <c r="B38" t="s">
        <v>56</v>
      </c>
      <c r="C38" t="s">
        <v>143</v>
      </c>
      <c r="F38">
        <v>40</v>
      </c>
      <c r="G38" t="s">
        <v>71</v>
      </c>
      <c r="H38" t="s">
        <v>13</v>
      </c>
      <c r="K38" t="s">
        <v>145</v>
      </c>
      <c r="Q38" t="s">
        <v>77</v>
      </c>
      <c r="S38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32760</v>
      </c>
      <c r="T38" t="b">
        <f>_xlfn.BITAND(Table5[[#This Row],[Instrument index]],Table2[[#Totals],[include (y/n)]])&gt;0</f>
        <v>1</v>
      </c>
    </row>
    <row r="39" spans="1:20" x14ac:dyDescent="0.2">
      <c r="A39" t="s">
        <v>147</v>
      </c>
      <c r="B39" t="s">
        <v>56</v>
      </c>
      <c r="C39" t="s">
        <v>148</v>
      </c>
      <c r="F39">
        <v>35</v>
      </c>
      <c r="G39" t="s">
        <v>71</v>
      </c>
      <c r="H39" t="s">
        <v>13</v>
      </c>
      <c r="K39" t="s">
        <v>41</v>
      </c>
      <c r="Q39" t="s">
        <v>77</v>
      </c>
      <c r="S39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32760</v>
      </c>
      <c r="T39" t="b">
        <f>_xlfn.BITAND(Table5[[#This Row],[Instrument index]],Table2[[#Totals],[include (y/n)]])&gt;0</f>
        <v>1</v>
      </c>
    </row>
    <row r="40" spans="1:20" x14ac:dyDescent="0.2">
      <c r="A40" t="s">
        <v>149</v>
      </c>
      <c r="B40" t="s">
        <v>56</v>
      </c>
      <c r="C40" t="s">
        <v>150</v>
      </c>
      <c r="F40">
        <v>30</v>
      </c>
      <c r="G40" t="s">
        <v>71</v>
      </c>
      <c r="H40" t="s">
        <v>12</v>
      </c>
      <c r="K40" t="s">
        <v>151</v>
      </c>
      <c r="P40" t="s">
        <v>36</v>
      </c>
      <c r="Q40" t="s">
        <v>41</v>
      </c>
      <c r="S40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32764</v>
      </c>
      <c r="T40" t="b">
        <f>_xlfn.BITAND(Table5[[#This Row],[Instrument index]],Table2[[#Totals],[include (y/n)]])&gt;0</f>
        <v>1</v>
      </c>
    </row>
    <row r="41" spans="1:20" hidden="1" x14ac:dyDescent="0.2">
      <c r="A41" t="s">
        <v>152</v>
      </c>
      <c r="B41" t="s">
        <v>56</v>
      </c>
      <c r="C41" t="s">
        <v>153</v>
      </c>
      <c r="F41" t="s">
        <v>129</v>
      </c>
      <c r="G41" t="s">
        <v>154</v>
      </c>
      <c r="H41" t="s">
        <v>23</v>
      </c>
      <c r="K41" t="s">
        <v>155</v>
      </c>
      <c r="S41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41" t="b">
        <f>_xlfn.BITAND(Table5[[#This Row],[Instrument index]],Table2[[#Totals],[include (y/n)]])&gt;0</f>
        <v>0</v>
      </c>
    </row>
    <row r="42" spans="1:20" x14ac:dyDescent="0.2">
      <c r="A42" t="s">
        <v>156</v>
      </c>
      <c r="B42" t="s">
        <v>56</v>
      </c>
      <c r="C42" t="s">
        <v>157</v>
      </c>
      <c r="F42">
        <v>120</v>
      </c>
      <c r="G42" t="s">
        <v>154</v>
      </c>
      <c r="H42" t="s">
        <v>60</v>
      </c>
      <c r="K42" t="s">
        <v>155</v>
      </c>
      <c r="O42" t="s">
        <v>72</v>
      </c>
      <c r="P42" t="s">
        <v>41</v>
      </c>
      <c r="S42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32758</v>
      </c>
      <c r="T42" t="b">
        <f>_xlfn.BITAND(Table5[[#This Row],[Instrument index]],Table2[[#Totals],[include (y/n)]])&gt;0</f>
        <v>1</v>
      </c>
    </row>
    <row r="43" spans="1:20" hidden="1" x14ac:dyDescent="0.2">
      <c r="A43" t="s">
        <v>158</v>
      </c>
      <c r="B43" t="s">
        <v>56</v>
      </c>
      <c r="C43" t="s">
        <v>159</v>
      </c>
      <c r="F43">
        <v>250</v>
      </c>
      <c r="G43" t="s">
        <v>154</v>
      </c>
      <c r="H43" t="s">
        <v>60</v>
      </c>
      <c r="K43" t="s">
        <v>155</v>
      </c>
      <c r="S43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43" t="b">
        <f>_xlfn.BITAND(Table5[[#This Row],[Instrument index]],Table2[[#Totals],[include (y/n)]])&gt;0</f>
        <v>0</v>
      </c>
    </row>
    <row r="44" spans="1:20" hidden="1" x14ac:dyDescent="0.2">
      <c r="A44" t="s">
        <v>160</v>
      </c>
      <c r="B44" t="s">
        <v>56</v>
      </c>
      <c r="C44" t="s">
        <v>161</v>
      </c>
      <c r="F44">
        <v>100</v>
      </c>
      <c r="G44" t="s">
        <v>154</v>
      </c>
      <c r="H44" t="s">
        <v>60</v>
      </c>
      <c r="K44" t="s">
        <v>155</v>
      </c>
      <c r="S44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44" t="b">
        <f>_xlfn.BITAND(Table5[[#This Row],[Instrument index]],Table2[[#Totals],[include (y/n)]])&gt;0</f>
        <v>0</v>
      </c>
    </row>
    <row r="45" spans="1:20" x14ac:dyDescent="0.2">
      <c r="A45" t="s">
        <v>162</v>
      </c>
      <c r="B45" t="s">
        <v>56</v>
      </c>
      <c r="C45" t="s">
        <v>163</v>
      </c>
      <c r="F45">
        <v>25</v>
      </c>
      <c r="G45" t="s">
        <v>154</v>
      </c>
      <c r="H45" t="s">
        <v>12</v>
      </c>
      <c r="K45" t="s">
        <v>41</v>
      </c>
      <c r="P45" t="s">
        <v>41</v>
      </c>
      <c r="S45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45" t="b">
        <f>_xlfn.BITAND(Table5[[#This Row],[Instrument index]],Table2[[#Totals],[include (y/n)]])&gt;0</f>
        <v>1</v>
      </c>
    </row>
    <row r="46" spans="1:20" x14ac:dyDescent="0.2">
      <c r="A46" t="s">
        <v>164</v>
      </c>
      <c r="B46" t="s">
        <v>56</v>
      </c>
      <c r="C46" t="s">
        <v>165</v>
      </c>
      <c r="F46">
        <v>200</v>
      </c>
      <c r="G46" t="s">
        <v>59</v>
      </c>
      <c r="H46" t="s">
        <v>60</v>
      </c>
      <c r="I46" t="s">
        <v>108</v>
      </c>
      <c r="K46" t="s">
        <v>113</v>
      </c>
      <c r="O46" t="s">
        <v>72</v>
      </c>
      <c r="P46" t="s">
        <v>41</v>
      </c>
      <c r="S46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32758</v>
      </c>
      <c r="T46" t="b">
        <f>_xlfn.BITAND(Table5[[#This Row],[Instrument index]],Table2[[#Totals],[include (y/n)]])&gt;0</f>
        <v>1</v>
      </c>
    </row>
    <row r="47" spans="1:20" hidden="1" x14ac:dyDescent="0.2">
      <c r="A47" t="s">
        <v>166</v>
      </c>
      <c r="B47" t="s">
        <v>56</v>
      </c>
      <c r="C47" t="s">
        <v>167</v>
      </c>
      <c r="F47">
        <v>100</v>
      </c>
      <c r="G47" t="s">
        <v>71</v>
      </c>
      <c r="H47" t="s">
        <v>60</v>
      </c>
      <c r="K47" t="s">
        <v>87</v>
      </c>
      <c r="S47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47" t="b">
        <f>_xlfn.BITAND(Table5[[#This Row],[Instrument index]],Table2[[#Totals],[include (y/n)]])&gt;0</f>
        <v>0</v>
      </c>
    </row>
    <row r="48" spans="1:20" x14ac:dyDescent="0.2">
      <c r="A48" t="s">
        <v>168</v>
      </c>
      <c r="B48" t="s">
        <v>56</v>
      </c>
      <c r="C48" t="s">
        <v>169</v>
      </c>
      <c r="E48" t="s">
        <v>170</v>
      </c>
      <c r="G48" t="s">
        <v>171</v>
      </c>
      <c r="H48" t="s">
        <v>172</v>
      </c>
      <c r="I48" t="s">
        <v>173</v>
      </c>
      <c r="K48" t="s">
        <v>85</v>
      </c>
      <c r="N48" t="s">
        <v>72</v>
      </c>
      <c r="O48" t="s">
        <v>72</v>
      </c>
      <c r="P48" t="s">
        <v>72</v>
      </c>
      <c r="Q48" t="s">
        <v>72</v>
      </c>
      <c r="S48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32767</v>
      </c>
      <c r="T48" t="b">
        <f>_xlfn.BITAND(Table5[[#This Row],[Instrument index]],Table2[[#Totals],[include (y/n)]])&gt;0</f>
        <v>1</v>
      </c>
    </row>
    <row r="49" spans="1:20" hidden="1" x14ac:dyDescent="0.2">
      <c r="A49" t="s">
        <v>174</v>
      </c>
      <c r="B49" t="s">
        <v>56</v>
      </c>
      <c r="C49" t="s">
        <v>175</v>
      </c>
      <c r="G49" t="s">
        <v>171</v>
      </c>
      <c r="H49" t="s">
        <v>176</v>
      </c>
      <c r="I49" t="s">
        <v>60</v>
      </c>
      <c r="S49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49" t="b">
        <f>_xlfn.BITAND(Table5[[#This Row],[Instrument index]],Table2[[#Totals],[include (y/n)]])&gt;0</f>
        <v>0</v>
      </c>
    </row>
    <row r="50" spans="1:20" x14ac:dyDescent="0.2">
      <c r="A50" t="s">
        <v>177</v>
      </c>
      <c r="B50" t="s">
        <v>56</v>
      </c>
      <c r="C50" t="s">
        <v>127</v>
      </c>
      <c r="E50" t="s">
        <v>178</v>
      </c>
      <c r="F50" t="s">
        <v>129</v>
      </c>
      <c r="G50" t="s">
        <v>59</v>
      </c>
      <c r="H50" t="s">
        <v>10</v>
      </c>
      <c r="I50" t="s">
        <v>60</v>
      </c>
      <c r="K50" t="s">
        <v>130</v>
      </c>
      <c r="N50" t="s">
        <v>130</v>
      </c>
      <c r="S50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32753</v>
      </c>
      <c r="T50" t="b">
        <f>_xlfn.BITAND(Table5[[#This Row],[Instrument index]],Table2[[#Totals],[include (y/n)]])&gt;0</f>
        <v>1</v>
      </c>
    </row>
    <row r="51" spans="1:20" x14ac:dyDescent="0.2">
      <c r="A51" t="s">
        <v>177</v>
      </c>
      <c r="B51" t="s">
        <v>56</v>
      </c>
      <c r="C51" t="s">
        <v>127</v>
      </c>
      <c r="E51" t="s">
        <v>178</v>
      </c>
      <c r="F51" t="s">
        <v>129</v>
      </c>
      <c r="G51" t="s">
        <v>59</v>
      </c>
      <c r="H51" t="s">
        <v>11</v>
      </c>
      <c r="I51" t="s">
        <v>11</v>
      </c>
      <c r="K51" t="s">
        <v>94</v>
      </c>
      <c r="O51" t="s">
        <v>77</v>
      </c>
      <c r="S51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32754</v>
      </c>
      <c r="T51" t="b">
        <f>_xlfn.BITAND(Table5[[#This Row],[Instrument index]],Table2[[#Totals],[include (y/n)]])&gt;0</f>
        <v>1</v>
      </c>
    </row>
    <row r="52" spans="1:20" x14ac:dyDescent="0.2">
      <c r="A52" t="s">
        <v>177</v>
      </c>
      <c r="B52" t="s">
        <v>56</v>
      </c>
      <c r="C52" t="s">
        <v>93</v>
      </c>
      <c r="F52">
        <v>100</v>
      </c>
      <c r="G52" t="s">
        <v>59</v>
      </c>
      <c r="H52" t="s">
        <v>11</v>
      </c>
      <c r="I52" t="s">
        <v>179</v>
      </c>
      <c r="K52" t="s">
        <v>94</v>
      </c>
      <c r="N52" t="s">
        <v>72</v>
      </c>
      <c r="O52" t="s">
        <v>94</v>
      </c>
      <c r="P52" t="s">
        <v>41</v>
      </c>
      <c r="Q52" t="s">
        <v>36</v>
      </c>
      <c r="S52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32767</v>
      </c>
      <c r="T52" t="b">
        <f>_xlfn.BITAND(Table5[[#This Row],[Instrument index]],Table2[[#Totals],[include (y/n)]])&gt;0</f>
        <v>1</v>
      </c>
    </row>
    <row r="53" spans="1:20" hidden="1" x14ac:dyDescent="0.2">
      <c r="A53" t="s">
        <v>180</v>
      </c>
      <c r="B53" t="s">
        <v>181</v>
      </c>
      <c r="C53" t="s">
        <v>182</v>
      </c>
      <c r="F53" t="s">
        <v>97</v>
      </c>
      <c r="G53" t="s">
        <v>183</v>
      </c>
      <c r="H53" t="s">
        <v>17</v>
      </c>
      <c r="K53" t="s">
        <v>155</v>
      </c>
      <c r="S53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53" t="b">
        <f>_xlfn.BITAND(Table5[[#This Row],[Instrument index]],Table2[[#Totals],[include (y/n)]])&gt;0</f>
        <v>0</v>
      </c>
    </row>
    <row r="54" spans="1:20" hidden="1" x14ac:dyDescent="0.2">
      <c r="A54" t="s">
        <v>184</v>
      </c>
      <c r="B54" t="s">
        <v>181</v>
      </c>
      <c r="C54" t="s">
        <v>182</v>
      </c>
      <c r="G54" t="s">
        <v>71</v>
      </c>
      <c r="H54" t="s">
        <v>16</v>
      </c>
      <c r="K54" t="s">
        <v>185</v>
      </c>
      <c r="S54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54" t="b">
        <f>_xlfn.BITAND(Table5[[#This Row],[Instrument index]],Table2[[#Totals],[include (y/n)]])&gt;0</f>
        <v>0</v>
      </c>
    </row>
    <row r="55" spans="1:20" hidden="1" x14ac:dyDescent="0.2">
      <c r="A55" t="s">
        <v>186</v>
      </c>
      <c r="B55" t="s">
        <v>187</v>
      </c>
      <c r="C55" t="s">
        <v>188</v>
      </c>
      <c r="D55" t="s">
        <v>189</v>
      </c>
      <c r="G55" t="s">
        <v>59</v>
      </c>
      <c r="H55" t="s">
        <v>60</v>
      </c>
      <c r="K55" t="s">
        <v>113</v>
      </c>
      <c r="S55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55" t="b">
        <f>_xlfn.BITAND(Table5[[#This Row],[Instrument index]],Table2[[#Totals],[include (y/n)]])&gt;0</f>
        <v>0</v>
      </c>
    </row>
    <row r="56" spans="1:20" x14ac:dyDescent="0.2">
      <c r="A56" t="s">
        <v>190</v>
      </c>
      <c r="B56" t="s">
        <v>191</v>
      </c>
      <c r="C56" t="s">
        <v>192</v>
      </c>
      <c r="D56" t="s">
        <v>193</v>
      </c>
      <c r="E56" t="s">
        <v>194</v>
      </c>
      <c r="F56">
        <v>150</v>
      </c>
      <c r="G56" t="s">
        <v>59</v>
      </c>
      <c r="H56" t="s">
        <v>60</v>
      </c>
      <c r="I56" t="s">
        <v>60</v>
      </c>
      <c r="K56" t="s">
        <v>85</v>
      </c>
      <c r="N56" t="s">
        <v>72</v>
      </c>
      <c r="O56" t="s">
        <v>62</v>
      </c>
      <c r="S56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32755</v>
      </c>
      <c r="T56" t="b">
        <f>_xlfn.BITAND(Table5[[#This Row],[Instrument index]],Table2[[#Totals],[include (y/n)]])&gt;0</f>
        <v>1</v>
      </c>
    </row>
    <row r="57" spans="1:20" hidden="1" x14ac:dyDescent="0.2">
      <c r="A57" t="s">
        <v>195</v>
      </c>
      <c r="B57" t="s">
        <v>191</v>
      </c>
      <c r="C57" t="s">
        <v>196</v>
      </c>
      <c r="D57" t="s">
        <v>193</v>
      </c>
      <c r="F57">
        <v>200</v>
      </c>
      <c r="G57" t="s">
        <v>59</v>
      </c>
      <c r="H57" t="s">
        <v>60</v>
      </c>
      <c r="K57" t="s">
        <v>85</v>
      </c>
      <c r="S57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57" t="b">
        <f>_xlfn.BITAND(Table5[[#This Row],[Instrument index]],Table2[[#Totals],[include (y/n)]])&gt;0</f>
        <v>0</v>
      </c>
    </row>
    <row r="58" spans="1:20" x14ac:dyDescent="0.2">
      <c r="A58" t="s">
        <v>197</v>
      </c>
      <c r="B58" t="s">
        <v>191</v>
      </c>
      <c r="C58" t="s">
        <v>198</v>
      </c>
      <c r="D58" t="s">
        <v>193</v>
      </c>
      <c r="F58">
        <v>50</v>
      </c>
      <c r="G58" t="s">
        <v>59</v>
      </c>
      <c r="H58" t="s">
        <v>60</v>
      </c>
      <c r="K58" t="s">
        <v>137</v>
      </c>
      <c r="O58" t="s">
        <v>72</v>
      </c>
      <c r="S58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32754</v>
      </c>
      <c r="T58" t="b">
        <f>_xlfn.BITAND(Table5[[#This Row],[Instrument index]],Table2[[#Totals],[include (y/n)]])&gt;0</f>
        <v>1</v>
      </c>
    </row>
    <row r="59" spans="1:20" hidden="1" x14ac:dyDescent="0.2">
      <c r="A59" t="s">
        <v>199</v>
      </c>
      <c r="B59" t="s">
        <v>191</v>
      </c>
      <c r="C59" t="s">
        <v>200</v>
      </c>
      <c r="D59" t="s">
        <v>193</v>
      </c>
      <c r="F59">
        <v>50</v>
      </c>
      <c r="G59" t="s">
        <v>59</v>
      </c>
      <c r="H59" t="s">
        <v>60</v>
      </c>
      <c r="K59" t="s">
        <v>137</v>
      </c>
      <c r="S59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59" t="b">
        <f>_xlfn.BITAND(Table5[[#This Row],[Instrument index]],Table2[[#Totals],[include (y/n)]])&gt;0</f>
        <v>0</v>
      </c>
    </row>
    <row r="60" spans="1:20" hidden="1" x14ac:dyDescent="0.2">
      <c r="A60" t="s">
        <v>201</v>
      </c>
      <c r="B60" t="s">
        <v>191</v>
      </c>
      <c r="C60" t="s">
        <v>202</v>
      </c>
      <c r="D60" t="s">
        <v>193</v>
      </c>
      <c r="E60" t="s">
        <v>203</v>
      </c>
      <c r="F60">
        <v>50</v>
      </c>
      <c r="G60" t="s">
        <v>59</v>
      </c>
      <c r="H60" t="s">
        <v>60</v>
      </c>
      <c r="I60" t="s">
        <v>60</v>
      </c>
      <c r="K60" t="s">
        <v>151</v>
      </c>
      <c r="R60" t="s">
        <v>204</v>
      </c>
      <c r="S60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60" t="b">
        <f>_xlfn.BITAND(Table5[[#This Row],[Instrument index]],Table2[[#Totals],[include (y/n)]])&gt;0</f>
        <v>0</v>
      </c>
    </row>
    <row r="61" spans="1:20" x14ac:dyDescent="0.2">
      <c r="A61" t="s">
        <v>205</v>
      </c>
      <c r="B61" t="s">
        <v>191</v>
      </c>
      <c r="C61" t="s">
        <v>206</v>
      </c>
      <c r="D61" t="s">
        <v>193</v>
      </c>
      <c r="F61">
        <v>150</v>
      </c>
      <c r="G61" t="s">
        <v>59</v>
      </c>
      <c r="H61" t="s">
        <v>60</v>
      </c>
      <c r="K61" t="s">
        <v>87</v>
      </c>
      <c r="P61" t="s">
        <v>72</v>
      </c>
      <c r="Q61" t="s">
        <v>41</v>
      </c>
      <c r="S61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32764</v>
      </c>
      <c r="T61" t="b">
        <f>_xlfn.BITAND(Table5[[#This Row],[Instrument index]],Table2[[#Totals],[include (y/n)]])&gt;0</f>
        <v>1</v>
      </c>
    </row>
    <row r="62" spans="1:20" x14ac:dyDescent="0.2">
      <c r="A62" t="s">
        <v>207</v>
      </c>
      <c r="B62" t="s">
        <v>191</v>
      </c>
      <c r="C62" t="s">
        <v>208</v>
      </c>
      <c r="D62" t="s">
        <v>193</v>
      </c>
      <c r="F62">
        <v>50</v>
      </c>
      <c r="G62" t="s">
        <v>59</v>
      </c>
      <c r="H62" t="s">
        <v>60</v>
      </c>
      <c r="K62" t="s">
        <v>209</v>
      </c>
      <c r="P62" t="s">
        <v>72</v>
      </c>
      <c r="S62" s="9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62" s="9" t="b">
        <f>_xlfn.BITAND(Table5[[#This Row],[Instrument index]],Table2[[#Totals],[include (y/n)]])&gt;0</f>
        <v>1</v>
      </c>
    </row>
    <row r="63" spans="1:20" x14ac:dyDescent="0.2">
      <c r="A63" t="s">
        <v>210</v>
      </c>
      <c r="B63" t="s">
        <v>191</v>
      </c>
      <c r="C63" t="s">
        <v>211</v>
      </c>
      <c r="D63" t="s">
        <v>193</v>
      </c>
      <c r="F63" t="s">
        <v>129</v>
      </c>
      <c r="G63" t="s">
        <v>71</v>
      </c>
      <c r="H63" t="s">
        <v>12</v>
      </c>
      <c r="K63" t="s">
        <v>41</v>
      </c>
      <c r="P63" t="s">
        <v>41</v>
      </c>
      <c r="S63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63" t="b">
        <f>_xlfn.BITAND(Table5[[#This Row],[Instrument index]],Table2[[#Totals],[include (y/n)]])&gt;0</f>
        <v>1</v>
      </c>
    </row>
    <row r="64" spans="1:20" x14ac:dyDescent="0.2">
      <c r="A64" t="s">
        <v>212</v>
      </c>
      <c r="B64" t="s">
        <v>191</v>
      </c>
      <c r="C64" t="s">
        <v>213</v>
      </c>
      <c r="D64" t="s">
        <v>214</v>
      </c>
      <c r="F64">
        <v>50</v>
      </c>
      <c r="G64" t="s">
        <v>59</v>
      </c>
      <c r="H64" t="s">
        <v>60</v>
      </c>
      <c r="K64" t="s">
        <v>87</v>
      </c>
      <c r="N64" t="s">
        <v>62</v>
      </c>
      <c r="O64" t="s">
        <v>72</v>
      </c>
      <c r="Q64" t="s">
        <v>72</v>
      </c>
      <c r="S64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32763</v>
      </c>
      <c r="T64" t="b">
        <f>_xlfn.BITAND(Table5[[#This Row],[Instrument index]],Table2[[#Totals],[include (y/n)]])&gt;0</f>
        <v>1</v>
      </c>
    </row>
    <row r="65" spans="1:20" hidden="1" x14ac:dyDescent="0.2">
      <c r="A65" t="s">
        <v>215</v>
      </c>
      <c r="B65" t="s">
        <v>191</v>
      </c>
      <c r="C65" t="s">
        <v>216</v>
      </c>
      <c r="D65" t="s">
        <v>214</v>
      </c>
      <c r="F65">
        <v>300</v>
      </c>
      <c r="G65" t="s">
        <v>59</v>
      </c>
      <c r="H65" t="s">
        <v>60</v>
      </c>
      <c r="I65" t="s">
        <v>217</v>
      </c>
      <c r="K65" t="s">
        <v>85</v>
      </c>
      <c r="R65" t="s">
        <v>218</v>
      </c>
      <c r="S65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65" t="b">
        <f>_xlfn.BITAND(Table5[[#This Row],[Instrument index]],Table2[[#Totals],[include (y/n)]])&gt;0</f>
        <v>0</v>
      </c>
    </row>
    <row r="66" spans="1:20" hidden="1" x14ac:dyDescent="0.2">
      <c r="A66" t="s">
        <v>219</v>
      </c>
      <c r="B66" t="s">
        <v>191</v>
      </c>
      <c r="C66" t="s">
        <v>220</v>
      </c>
      <c r="D66" t="s">
        <v>214</v>
      </c>
      <c r="F66">
        <v>400</v>
      </c>
      <c r="G66" t="s">
        <v>59</v>
      </c>
      <c r="H66" t="s">
        <v>60</v>
      </c>
      <c r="I66" t="s">
        <v>221</v>
      </c>
      <c r="K66" t="s">
        <v>76</v>
      </c>
      <c r="S66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66" t="b">
        <f>_xlfn.BITAND(Table5[[#This Row],[Instrument index]],Table2[[#Totals],[include (y/n)]])&gt;0</f>
        <v>0</v>
      </c>
    </row>
    <row r="67" spans="1:20" hidden="1" x14ac:dyDescent="0.2">
      <c r="A67" t="s">
        <v>222</v>
      </c>
      <c r="B67" t="s">
        <v>191</v>
      </c>
      <c r="C67" t="s">
        <v>223</v>
      </c>
      <c r="D67" t="s">
        <v>214</v>
      </c>
      <c r="F67">
        <v>200</v>
      </c>
      <c r="G67" t="s">
        <v>71</v>
      </c>
      <c r="H67" t="s">
        <v>18</v>
      </c>
      <c r="I67" t="s">
        <v>221</v>
      </c>
      <c r="K67" t="s">
        <v>87</v>
      </c>
      <c r="S67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67" t="b">
        <f>_xlfn.BITAND(Table5[[#This Row],[Instrument index]],Table2[[#Totals],[include (y/n)]])&gt;0</f>
        <v>0</v>
      </c>
    </row>
    <row r="68" spans="1:20" hidden="1" x14ac:dyDescent="0.2">
      <c r="A68" t="s">
        <v>224</v>
      </c>
      <c r="B68" t="s">
        <v>191</v>
      </c>
      <c r="C68" t="s">
        <v>225</v>
      </c>
      <c r="D68" t="s">
        <v>214</v>
      </c>
      <c r="F68">
        <v>1000</v>
      </c>
      <c r="G68" t="s">
        <v>154</v>
      </c>
      <c r="H68" t="s">
        <v>18</v>
      </c>
      <c r="K68" t="s">
        <v>151</v>
      </c>
      <c r="S68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68" t="b">
        <f>_xlfn.BITAND(Table5[[#This Row],[Instrument index]],Table2[[#Totals],[include (y/n)]])&gt;0</f>
        <v>0</v>
      </c>
    </row>
    <row r="69" spans="1:20" x14ac:dyDescent="0.2">
      <c r="A69" t="s">
        <v>226</v>
      </c>
      <c r="B69" t="s">
        <v>181</v>
      </c>
      <c r="C69" t="s">
        <v>227</v>
      </c>
      <c r="D69" t="s">
        <v>228</v>
      </c>
      <c r="E69" t="s">
        <v>229</v>
      </c>
      <c r="F69" t="s">
        <v>97</v>
      </c>
      <c r="G69" t="s">
        <v>59</v>
      </c>
      <c r="H69" t="s">
        <v>60</v>
      </c>
      <c r="I69" t="s">
        <v>60</v>
      </c>
      <c r="K69" t="s">
        <v>113</v>
      </c>
      <c r="P69" t="s">
        <v>29</v>
      </c>
      <c r="S69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69" t="b">
        <f>_xlfn.BITAND(Table5[[#This Row],[Instrument index]],Table2[[#Totals],[include (y/n)]])&gt;0</f>
        <v>1</v>
      </c>
    </row>
    <row r="70" spans="1:20" x14ac:dyDescent="0.2">
      <c r="A70" t="s">
        <v>230</v>
      </c>
      <c r="B70" t="s">
        <v>181</v>
      </c>
      <c r="C70" t="s">
        <v>231</v>
      </c>
      <c r="D70" t="s">
        <v>228</v>
      </c>
      <c r="F70">
        <v>8</v>
      </c>
      <c r="G70" t="s">
        <v>59</v>
      </c>
      <c r="H70" t="s">
        <v>12</v>
      </c>
      <c r="K70" t="s">
        <v>85</v>
      </c>
      <c r="P70" t="s">
        <v>77</v>
      </c>
      <c r="S70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70" t="b">
        <f>_xlfn.BITAND(Table5[[#This Row],[Instrument index]],Table2[[#Totals],[include (y/n)]])&gt;0</f>
        <v>1</v>
      </c>
    </row>
    <row r="71" spans="1:20" hidden="1" x14ac:dyDescent="0.2">
      <c r="A71" t="s">
        <v>232</v>
      </c>
      <c r="B71" t="s">
        <v>181</v>
      </c>
      <c r="C71" t="s">
        <v>231</v>
      </c>
      <c r="D71" t="s">
        <v>228</v>
      </c>
      <c r="F71">
        <v>38</v>
      </c>
      <c r="G71" t="s">
        <v>59</v>
      </c>
      <c r="H71" t="s">
        <v>24</v>
      </c>
      <c r="K71" t="s">
        <v>233</v>
      </c>
      <c r="S71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71" t="b">
        <f>_xlfn.BITAND(Table5[[#This Row],[Instrument index]],Table2[[#Totals],[include (y/n)]])&gt;0</f>
        <v>0</v>
      </c>
    </row>
    <row r="72" spans="1:20" x14ac:dyDescent="0.2">
      <c r="A72" t="s">
        <v>234</v>
      </c>
      <c r="B72" t="s">
        <v>181</v>
      </c>
      <c r="C72" t="s">
        <v>235</v>
      </c>
      <c r="D72" t="s">
        <v>228</v>
      </c>
      <c r="E72" t="s">
        <v>236</v>
      </c>
      <c r="F72">
        <v>35</v>
      </c>
      <c r="G72" t="s">
        <v>71</v>
      </c>
      <c r="H72" t="s">
        <v>13</v>
      </c>
      <c r="K72" t="s">
        <v>87</v>
      </c>
      <c r="Q72" t="s">
        <v>77</v>
      </c>
      <c r="S72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32760</v>
      </c>
      <c r="T72" t="b">
        <f>_xlfn.BITAND(Table5[[#This Row],[Instrument index]],Table2[[#Totals],[include (y/n)]])&gt;0</f>
        <v>1</v>
      </c>
    </row>
    <row r="73" spans="1:20" x14ac:dyDescent="0.2">
      <c r="A73" t="s">
        <v>237</v>
      </c>
      <c r="B73" t="s">
        <v>238</v>
      </c>
      <c r="C73" t="s">
        <v>239</v>
      </c>
      <c r="D73" t="s">
        <v>240</v>
      </c>
      <c r="E73" t="s">
        <v>241</v>
      </c>
      <c r="F73">
        <v>450</v>
      </c>
      <c r="G73" t="s">
        <v>59</v>
      </c>
      <c r="H73" t="s">
        <v>60</v>
      </c>
      <c r="J73" t="s">
        <v>242</v>
      </c>
      <c r="K73" t="s">
        <v>76</v>
      </c>
      <c r="L73" t="s">
        <v>243</v>
      </c>
      <c r="M73" t="s">
        <v>244</v>
      </c>
      <c r="O73" t="s">
        <v>36</v>
      </c>
      <c r="P73" t="s">
        <v>62</v>
      </c>
      <c r="S73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32758</v>
      </c>
      <c r="T73" t="b">
        <f>_xlfn.BITAND(Table5[[#This Row],[Instrument index]],Table2[[#Totals],[include (y/n)]])&gt;0</f>
        <v>1</v>
      </c>
    </row>
    <row r="74" spans="1:20" x14ac:dyDescent="0.2">
      <c r="A74" t="s">
        <v>245</v>
      </c>
      <c r="B74" t="s">
        <v>238</v>
      </c>
      <c r="C74" t="s">
        <v>246</v>
      </c>
      <c r="D74" t="s">
        <v>240</v>
      </c>
      <c r="E74" t="s">
        <v>247</v>
      </c>
      <c r="F74">
        <v>335</v>
      </c>
      <c r="G74" t="s">
        <v>59</v>
      </c>
      <c r="H74" t="s">
        <v>60</v>
      </c>
      <c r="I74" t="s">
        <v>248</v>
      </c>
      <c r="J74" t="s">
        <v>249</v>
      </c>
      <c r="K74" t="s">
        <v>76</v>
      </c>
      <c r="L74" t="s">
        <v>243</v>
      </c>
      <c r="M74" t="s">
        <v>250</v>
      </c>
      <c r="N74" t="s">
        <v>32</v>
      </c>
      <c r="P74" t="s">
        <v>28</v>
      </c>
      <c r="S74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32757</v>
      </c>
      <c r="T74" t="b">
        <f>_xlfn.BITAND(Table5[[#This Row],[Instrument index]],Table2[[#Totals],[include (y/n)]])&gt;0</f>
        <v>1</v>
      </c>
    </row>
    <row r="75" spans="1:20" x14ac:dyDescent="0.2">
      <c r="A75" t="s">
        <v>251</v>
      </c>
      <c r="B75" t="s">
        <v>238</v>
      </c>
      <c r="C75" t="s">
        <v>252</v>
      </c>
      <c r="D75" t="s">
        <v>240</v>
      </c>
      <c r="E75" t="s">
        <v>253</v>
      </c>
      <c r="F75">
        <v>1000</v>
      </c>
      <c r="G75" t="s">
        <v>59</v>
      </c>
      <c r="H75" t="s">
        <v>60</v>
      </c>
      <c r="I75" t="s">
        <v>248</v>
      </c>
      <c r="J75" t="s">
        <v>249</v>
      </c>
      <c r="K75" t="s">
        <v>254</v>
      </c>
      <c r="L75" t="s">
        <v>255</v>
      </c>
      <c r="M75" t="s">
        <v>244</v>
      </c>
      <c r="P75" t="s">
        <v>36</v>
      </c>
      <c r="R75" t="s">
        <v>256</v>
      </c>
      <c r="S75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75" t="b">
        <f>_xlfn.BITAND(Table5[[#This Row],[Instrument index]],Table2[[#Totals],[include (y/n)]])&gt;0</f>
        <v>1</v>
      </c>
    </row>
    <row r="76" spans="1:20" hidden="1" x14ac:dyDescent="0.2">
      <c r="A76" t="s">
        <v>257</v>
      </c>
      <c r="B76" t="s">
        <v>238</v>
      </c>
      <c r="C76" t="s">
        <v>258</v>
      </c>
      <c r="D76" t="s">
        <v>240</v>
      </c>
      <c r="E76" t="s">
        <v>259</v>
      </c>
      <c r="F76">
        <v>50</v>
      </c>
      <c r="G76" t="s">
        <v>59</v>
      </c>
      <c r="H76" t="s">
        <v>60</v>
      </c>
      <c r="I76" t="s">
        <v>260</v>
      </c>
      <c r="J76" t="s">
        <v>249</v>
      </c>
      <c r="K76" t="s">
        <v>85</v>
      </c>
      <c r="L76" t="s">
        <v>255</v>
      </c>
      <c r="M76" t="s">
        <v>261</v>
      </c>
      <c r="S76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76" t="b">
        <f>_xlfn.BITAND(Table5[[#This Row],[Instrument index]],Table2[[#Totals],[include (y/n)]])&gt;0</f>
        <v>0</v>
      </c>
    </row>
    <row r="77" spans="1:20" hidden="1" x14ac:dyDescent="0.2">
      <c r="A77" t="s">
        <v>262</v>
      </c>
      <c r="B77" t="s">
        <v>238</v>
      </c>
      <c r="C77" t="s">
        <v>263</v>
      </c>
      <c r="D77" t="s">
        <v>240</v>
      </c>
      <c r="E77" t="s">
        <v>259</v>
      </c>
      <c r="F77" t="s">
        <v>97</v>
      </c>
      <c r="G77" t="s">
        <v>59</v>
      </c>
      <c r="H77" t="s">
        <v>60</v>
      </c>
      <c r="I77" t="s">
        <v>260</v>
      </c>
      <c r="J77" t="s">
        <v>249</v>
      </c>
      <c r="K77" t="s">
        <v>85</v>
      </c>
      <c r="L77" t="s">
        <v>264</v>
      </c>
      <c r="M77" t="s">
        <v>261</v>
      </c>
      <c r="S77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77" t="b">
        <f>_xlfn.BITAND(Table5[[#This Row],[Instrument index]],Table2[[#Totals],[include (y/n)]])&gt;0</f>
        <v>0</v>
      </c>
    </row>
    <row r="78" spans="1:20" hidden="1" x14ac:dyDescent="0.2">
      <c r="A78" t="s">
        <v>265</v>
      </c>
      <c r="B78" t="s">
        <v>238</v>
      </c>
      <c r="C78" t="s">
        <v>266</v>
      </c>
      <c r="D78" t="s">
        <v>240</v>
      </c>
      <c r="E78" t="s">
        <v>267</v>
      </c>
      <c r="F78">
        <v>2000</v>
      </c>
      <c r="G78" t="s">
        <v>154</v>
      </c>
      <c r="H78" t="s">
        <v>22</v>
      </c>
      <c r="I78" t="s">
        <v>268</v>
      </c>
      <c r="J78" t="s">
        <v>269</v>
      </c>
      <c r="K78" t="s">
        <v>145</v>
      </c>
      <c r="M78" t="s">
        <v>270</v>
      </c>
      <c r="S78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78" t="b">
        <f>_xlfn.BITAND(Table5[[#This Row],[Instrument index]],Table2[[#Totals],[include (y/n)]])&gt;0</f>
        <v>0</v>
      </c>
    </row>
    <row r="79" spans="1:20" x14ac:dyDescent="0.2">
      <c r="A79" t="s">
        <v>271</v>
      </c>
      <c r="B79" t="s">
        <v>238</v>
      </c>
      <c r="C79" t="s">
        <v>272</v>
      </c>
      <c r="D79" t="s">
        <v>240</v>
      </c>
      <c r="F79" t="s">
        <v>97</v>
      </c>
      <c r="G79" t="s">
        <v>154</v>
      </c>
      <c r="H79" t="s">
        <v>60</v>
      </c>
      <c r="I79" t="s">
        <v>268</v>
      </c>
      <c r="J79" t="s">
        <v>269</v>
      </c>
      <c r="K79" t="s">
        <v>41</v>
      </c>
      <c r="M79" t="s">
        <v>273</v>
      </c>
      <c r="O79" t="s">
        <v>62</v>
      </c>
      <c r="P79" t="s">
        <v>62</v>
      </c>
      <c r="Q79" t="s">
        <v>41</v>
      </c>
      <c r="S79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32766</v>
      </c>
      <c r="T79" t="b">
        <f>_xlfn.BITAND(Table5[[#This Row],[Instrument index]],Table2[[#Totals],[include (y/n)]])&gt;0</f>
        <v>1</v>
      </c>
    </row>
    <row r="80" spans="1:20" x14ac:dyDescent="0.2">
      <c r="A80" t="s">
        <v>274</v>
      </c>
      <c r="B80" t="s">
        <v>238</v>
      </c>
      <c r="C80" t="s">
        <v>275</v>
      </c>
      <c r="D80" t="s">
        <v>240</v>
      </c>
      <c r="F80">
        <v>50</v>
      </c>
      <c r="G80" t="s">
        <v>59</v>
      </c>
      <c r="H80" t="s">
        <v>60</v>
      </c>
      <c r="I80" t="s">
        <v>276</v>
      </c>
      <c r="J80" t="s">
        <v>249</v>
      </c>
      <c r="K80" t="s">
        <v>85</v>
      </c>
      <c r="L80" t="s">
        <v>277</v>
      </c>
      <c r="M80" t="s">
        <v>278</v>
      </c>
      <c r="N80" t="s">
        <v>32</v>
      </c>
      <c r="P80" t="s">
        <v>38</v>
      </c>
      <c r="S80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32757</v>
      </c>
      <c r="T80" t="b">
        <f>_xlfn.BITAND(Table5[[#This Row],[Instrument index]],Table2[[#Totals],[include (y/n)]])&gt;0</f>
        <v>1</v>
      </c>
    </row>
    <row r="81" spans="1:20" x14ac:dyDescent="0.2">
      <c r="A81" t="s">
        <v>279</v>
      </c>
      <c r="B81" t="s">
        <v>238</v>
      </c>
      <c r="C81" t="s">
        <v>280</v>
      </c>
      <c r="D81" t="s">
        <v>240</v>
      </c>
      <c r="E81" t="s">
        <v>281</v>
      </c>
      <c r="F81">
        <v>280</v>
      </c>
      <c r="G81" t="s">
        <v>59</v>
      </c>
      <c r="H81" t="s">
        <v>60</v>
      </c>
      <c r="I81" t="s">
        <v>248</v>
      </c>
      <c r="J81" t="s">
        <v>249</v>
      </c>
      <c r="K81" t="s">
        <v>151</v>
      </c>
      <c r="L81" t="s">
        <v>94</v>
      </c>
      <c r="M81" t="s">
        <v>282</v>
      </c>
      <c r="N81" t="s">
        <v>41</v>
      </c>
      <c r="O81" t="s">
        <v>41</v>
      </c>
      <c r="Q81" t="s">
        <v>41</v>
      </c>
      <c r="S81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32763</v>
      </c>
      <c r="T81" t="b">
        <f>_xlfn.BITAND(Table5[[#This Row],[Instrument index]],Table2[[#Totals],[include (y/n)]])&gt;0</f>
        <v>1</v>
      </c>
    </row>
    <row r="82" spans="1:20" x14ac:dyDescent="0.2">
      <c r="A82" t="s">
        <v>283</v>
      </c>
      <c r="B82" t="s">
        <v>238</v>
      </c>
      <c r="C82" t="s">
        <v>284</v>
      </c>
      <c r="D82" t="s">
        <v>240</v>
      </c>
      <c r="F82">
        <v>400</v>
      </c>
      <c r="G82" t="s">
        <v>59</v>
      </c>
      <c r="H82" t="s">
        <v>60</v>
      </c>
      <c r="I82" t="s">
        <v>248</v>
      </c>
      <c r="J82" t="s">
        <v>249</v>
      </c>
      <c r="K82" t="s">
        <v>151</v>
      </c>
      <c r="L82" t="s">
        <v>94</v>
      </c>
      <c r="M82" t="s">
        <v>244</v>
      </c>
      <c r="N82" t="s">
        <v>41</v>
      </c>
      <c r="O82" t="s">
        <v>41</v>
      </c>
      <c r="Q82" t="s">
        <v>41</v>
      </c>
      <c r="S82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32763</v>
      </c>
      <c r="T82" t="b">
        <f>_xlfn.BITAND(Table5[[#This Row],[Instrument index]],Table2[[#Totals],[include (y/n)]])&gt;0</f>
        <v>1</v>
      </c>
    </row>
    <row r="83" spans="1:20" s="9" customFormat="1" x14ac:dyDescent="0.2">
      <c r="A83" s="9" t="s">
        <v>285</v>
      </c>
      <c r="B83" s="9" t="s">
        <v>238</v>
      </c>
      <c r="C83" s="9" t="s">
        <v>286</v>
      </c>
      <c r="D83" s="9" t="s">
        <v>240</v>
      </c>
      <c r="E83" s="9" t="s">
        <v>287</v>
      </c>
      <c r="F83" s="9">
        <v>100</v>
      </c>
      <c r="G83" s="9" t="s">
        <v>71</v>
      </c>
      <c r="H83" s="9" t="s">
        <v>60</v>
      </c>
      <c r="J83" s="9" t="s">
        <v>269</v>
      </c>
      <c r="K83" s="9" t="s">
        <v>151</v>
      </c>
      <c r="M83" s="9" t="s">
        <v>288</v>
      </c>
      <c r="P83" s="9" t="s">
        <v>40</v>
      </c>
      <c r="S83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83" t="b">
        <f>_xlfn.BITAND(Table5[[#This Row],[Instrument index]],Table2[[#Totals],[include (y/n)]])&gt;0</f>
        <v>1</v>
      </c>
    </row>
    <row r="84" spans="1:20" x14ac:dyDescent="0.2">
      <c r="A84" s="9" t="s">
        <v>289</v>
      </c>
      <c r="B84" s="9" t="s">
        <v>238</v>
      </c>
      <c r="C84" s="9" t="s">
        <v>290</v>
      </c>
      <c r="D84" s="9" t="s">
        <v>240</v>
      </c>
      <c r="E84" s="9" t="s">
        <v>287</v>
      </c>
      <c r="F84" s="9">
        <v>400</v>
      </c>
      <c r="G84" s="9" t="s">
        <v>71</v>
      </c>
      <c r="H84" s="9" t="s">
        <v>60</v>
      </c>
      <c r="I84" s="9"/>
      <c r="J84" s="9" t="s">
        <v>249</v>
      </c>
      <c r="K84" s="9" t="s">
        <v>85</v>
      </c>
      <c r="L84" s="9"/>
      <c r="M84" s="9" t="s">
        <v>273</v>
      </c>
      <c r="N84" s="9"/>
      <c r="O84" s="9"/>
      <c r="P84" s="9" t="s">
        <v>40</v>
      </c>
      <c r="Q84" s="9"/>
      <c r="R84" s="9"/>
      <c r="S84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84" t="b">
        <f>_xlfn.BITAND(Table5[[#This Row],[Instrument index]],Table2[[#Totals],[include (y/n)]])&gt;0</f>
        <v>1</v>
      </c>
    </row>
    <row r="85" spans="1:20" x14ac:dyDescent="0.2">
      <c r="A85" t="s">
        <v>291</v>
      </c>
      <c r="B85" t="s">
        <v>238</v>
      </c>
      <c r="C85" t="s">
        <v>292</v>
      </c>
      <c r="D85" t="s">
        <v>293</v>
      </c>
      <c r="F85" t="s">
        <v>129</v>
      </c>
      <c r="G85" t="s">
        <v>71</v>
      </c>
      <c r="H85" t="s">
        <v>16</v>
      </c>
      <c r="I85" t="s">
        <v>268</v>
      </c>
      <c r="J85" t="s">
        <v>294</v>
      </c>
      <c r="K85" t="s">
        <v>85</v>
      </c>
      <c r="P85" t="s">
        <v>72</v>
      </c>
      <c r="S85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85" t="b">
        <f>_xlfn.BITAND(Table5[[#This Row],[Instrument index]],Table2[[#Totals],[include (y/n)]])&gt;0</f>
        <v>1</v>
      </c>
    </row>
    <row r="86" spans="1:20" x14ac:dyDescent="0.2">
      <c r="A86" t="s">
        <v>295</v>
      </c>
      <c r="B86" t="s">
        <v>238</v>
      </c>
      <c r="C86" t="s">
        <v>296</v>
      </c>
      <c r="D86" t="s">
        <v>293</v>
      </c>
      <c r="F86">
        <v>40</v>
      </c>
      <c r="G86" t="s">
        <v>59</v>
      </c>
      <c r="H86" t="s">
        <v>14</v>
      </c>
      <c r="I86" t="s">
        <v>14</v>
      </c>
      <c r="K86" t="s">
        <v>76</v>
      </c>
      <c r="P86" t="s">
        <v>72</v>
      </c>
      <c r="S86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86" t="b">
        <f>_xlfn.BITAND(Table5[[#This Row],[Instrument index]],Table2[[#Totals],[include (y/n)]])&gt;0</f>
        <v>1</v>
      </c>
    </row>
    <row r="87" spans="1:20" x14ac:dyDescent="0.2">
      <c r="A87" t="s">
        <v>297</v>
      </c>
      <c r="B87" t="s">
        <v>238</v>
      </c>
      <c r="C87" t="s">
        <v>298</v>
      </c>
      <c r="D87" t="s">
        <v>293</v>
      </c>
      <c r="F87">
        <v>20</v>
      </c>
      <c r="G87" t="s">
        <v>59</v>
      </c>
      <c r="H87" t="s">
        <v>12</v>
      </c>
      <c r="I87" t="s">
        <v>12</v>
      </c>
      <c r="J87" t="s">
        <v>299</v>
      </c>
      <c r="K87" t="s">
        <v>85</v>
      </c>
      <c r="M87" t="s">
        <v>261</v>
      </c>
      <c r="P87" t="s">
        <v>38</v>
      </c>
      <c r="S87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87" t="b">
        <f>_xlfn.BITAND(Table5[[#This Row],[Instrument index]],Table2[[#Totals],[include (y/n)]])&gt;0</f>
        <v>1</v>
      </c>
    </row>
    <row r="88" spans="1:20" x14ac:dyDescent="0.2">
      <c r="A88" t="s">
        <v>300</v>
      </c>
      <c r="B88" t="s">
        <v>238</v>
      </c>
      <c r="C88" t="s">
        <v>301</v>
      </c>
      <c r="D88" t="s">
        <v>293</v>
      </c>
      <c r="F88">
        <v>20</v>
      </c>
      <c r="G88" t="s">
        <v>71</v>
      </c>
      <c r="H88" t="s">
        <v>12</v>
      </c>
      <c r="I88" t="s">
        <v>268</v>
      </c>
      <c r="J88" t="s">
        <v>294</v>
      </c>
      <c r="K88" t="s">
        <v>41</v>
      </c>
      <c r="M88" t="s">
        <v>261</v>
      </c>
      <c r="P88" t="s">
        <v>77</v>
      </c>
      <c r="S88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88" t="b">
        <f>_xlfn.BITAND(Table5[[#This Row],[Instrument index]],Table2[[#Totals],[include (y/n)]])&gt;0</f>
        <v>1</v>
      </c>
    </row>
    <row r="89" spans="1:20" x14ac:dyDescent="0.2">
      <c r="A89" t="s">
        <v>302</v>
      </c>
      <c r="B89" t="s">
        <v>238</v>
      </c>
      <c r="C89" t="s">
        <v>303</v>
      </c>
      <c r="D89" t="s">
        <v>293</v>
      </c>
      <c r="F89">
        <v>20</v>
      </c>
      <c r="G89" t="s">
        <v>71</v>
      </c>
      <c r="H89" t="s">
        <v>12</v>
      </c>
      <c r="I89" t="s">
        <v>268</v>
      </c>
      <c r="J89" t="s">
        <v>294</v>
      </c>
      <c r="K89" t="s">
        <v>41</v>
      </c>
      <c r="M89" t="s">
        <v>261</v>
      </c>
      <c r="P89" t="s">
        <v>77</v>
      </c>
      <c r="S89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89" t="b">
        <f>_xlfn.BITAND(Table5[[#This Row],[Instrument index]],Table2[[#Totals],[include (y/n)]])&gt;0</f>
        <v>1</v>
      </c>
    </row>
    <row r="90" spans="1:20" x14ac:dyDescent="0.2">
      <c r="A90" t="s">
        <v>304</v>
      </c>
      <c r="B90" t="s">
        <v>238</v>
      </c>
      <c r="C90" t="s">
        <v>305</v>
      </c>
      <c r="D90" t="s">
        <v>293</v>
      </c>
      <c r="F90">
        <v>20</v>
      </c>
      <c r="G90" t="s">
        <v>71</v>
      </c>
      <c r="H90" t="s">
        <v>12</v>
      </c>
      <c r="I90" t="s">
        <v>268</v>
      </c>
      <c r="J90" t="s">
        <v>294</v>
      </c>
      <c r="K90" t="s">
        <v>306</v>
      </c>
      <c r="P90" t="s">
        <v>77</v>
      </c>
      <c r="S90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90" t="b">
        <f>_xlfn.BITAND(Table5[[#This Row],[Instrument index]],Table2[[#Totals],[include (y/n)]])&gt;0</f>
        <v>1</v>
      </c>
    </row>
    <row r="91" spans="1:20" x14ac:dyDescent="0.2">
      <c r="A91" t="s">
        <v>307</v>
      </c>
      <c r="B91" t="s">
        <v>238</v>
      </c>
      <c r="C91" t="s">
        <v>308</v>
      </c>
      <c r="D91" t="s">
        <v>293</v>
      </c>
      <c r="F91">
        <v>100</v>
      </c>
      <c r="G91" t="s">
        <v>59</v>
      </c>
      <c r="H91" t="s">
        <v>60</v>
      </c>
      <c r="I91" t="s">
        <v>248</v>
      </c>
      <c r="J91" t="s">
        <v>249</v>
      </c>
      <c r="K91" t="s">
        <v>85</v>
      </c>
      <c r="L91" t="s">
        <v>309</v>
      </c>
      <c r="M91" t="s">
        <v>282</v>
      </c>
      <c r="N91" t="s">
        <v>32</v>
      </c>
      <c r="O91" t="s">
        <v>62</v>
      </c>
      <c r="S91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32755</v>
      </c>
      <c r="T91" t="b">
        <f>_xlfn.BITAND(Table5[[#This Row],[Instrument index]],Table2[[#Totals],[include (y/n)]])&gt;0</f>
        <v>1</v>
      </c>
    </row>
    <row r="92" spans="1:20" hidden="1" x14ac:dyDescent="0.2">
      <c r="A92" t="s">
        <v>310</v>
      </c>
      <c r="B92" t="s">
        <v>238</v>
      </c>
      <c r="C92" t="s">
        <v>311</v>
      </c>
      <c r="D92" t="s">
        <v>293</v>
      </c>
      <c r="E92" t="s">
        <v>312</v>
      </c>
      <c r="F92">
        <v>100</v>
      </c>
      <c r="G92" t="s">
        <v>59</v>
      </c>
      <c r="H92" t="s">
        <v>60</v>
      </c>
      <c r="I92" t="s">
        <v>248</v>
      </c>
      <c r="J92" t="s">
        <v>269</v>
      </c>
      <c r="K92" t="s">
        <v>76</v>
      </c>
      <c r="L92" t="s">
        <v>264</v>
      </c>
      <c r="M92" t="s">
        <v>282</v>
      </c>
      <c r="S92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92" t="b">
        <f>_xlfn.BITAND(Table5[[#This Row],[Instrument index]],Table2[[#Totals],[include (y/n)]])&gt;0</f>
        <v>0</v>
      </c>
    </row>
    <row r="93" spans="1:20" hidden="1" x14ac:dyDescent="0.2">
      <c r="A93" t="s">
        <v>313</v>
      </c>
      <c r="B93" t="s">
        <v>238</v>
      </c>
      <c r="C93" t="s">
        <v>314</v>
      </c>
      <c r="D93" t="s">
        <v>293</v>
      </c>
      <c r="E93" t="s">
        <v>315</v>
      </c>
      <c r="F93">
        <v>100</v>
      </c>
      <c r="G93" t="s">
        <v>59</v>
      </c>
      <c r="H93" t="s">
        <v>24</v>
      </c>
      <c r="I93" t="s">
        <v>24</v>
      </c>
      <c r="J93" t="s">
        <v>294</v>
      </c>
      <c r="K93" t="s">
        <v>233</v>
      </c>
      <c r="M93" t="s">
        <v>282</v>
      </c>
      <c r="S93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93" t="b">
        <f>_xlfn.BITAND(Table5[[#This Row],[Instrument index]],Table2[[#Totals],[include (y/n)]])&gt;0</f>
        <v>0</v>
      </c>
    </row>
    <row r="94" spans="1:20" x14ac:dyDescent="0.2">
      <c r="A94" t="s">
        <v>316</v>
      </c>
      <c r="B94" t="s">
        <v>238</v>
      </c>
      <c r="C94" t="s">
        <v>317</v>
      </c>
      <c r="D94" t="s">
        <v>293</v>
      </c>
      <c r="E94" t="s">
        <v>318</v>
      </c>
      <c r="F94">
        <v>50</v>
      </c>
      <c r="G94" t="s">
        <v>59</v>
      </c>
      <c r="H94" t="s">
        <v>60</v>
      </c>
      <c r="I94" t="s">
        <v>248</v>
      </c>
      <c r="J94" t="s">
        <v>249</v>
      </c>
      <c r="K94" t="s">
        <v>85</v>
      </c>
      <c r="L94" t="s">
        <v>243</v>
      </c>
      <c r="M94" t="s">
        <v>288</v>
      </c>
      <c r="N94" t="s">
        <v>32</v>
      </c>
      <c r="O94" t="s">
        <v>36</v>
      </c>
      <c r="S94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32755</v>
      </c>
      <c r="T94" t="b">
        <f>_xlfn.BITAND(Table5[[#This Row],[Instrument index]],Table2[[#Totals],[include (y/n)]])&gt;0</f>
        <v>1</v>
      </c>
    </row>
    <row r="95" spans="1:20" x14ac:dyDescent="0.2">
      <c r="A95" t="s">
        <v>319</v>
      </c>
      <c r="B95" t="s">
        <v>238</v>
      </c>
      <c r="C95" t="s">
        <v>320</v>
      </c>
      <c r="D95" t="s">
        <v>293</v>
      </c>
      <c r="E95" t="s">
        <v>318</v>
      </c>
      <c r="F95">
        <v>50</v>
      </c>
      <c r="G95" t="s">
        <v>59</v>
      </c>
      <c r="H95" t="s">
        <v>60</v>
      </c>
      <c r="I95" t="s">
        <v>248</v>
      </c>
      <c r="J95" t="s">
        <v>249</v>
      </c>
      <c r="K95" t="s">
        <v>85</v>
      </c>
      <c r="L95" t="s">
        <v>243</v>
      </c>
      <c r="N95" t="s">
        <v>32</v>
      </c>
      <c r="O95" t="s">
        <v>36</v>
      </c>
      <c r="S95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32755</v>
      </c>
      <c r="T95" t="b">
        <f>_xlfn.BITAND(Table5[[#This Row],[Instrument index]],Table2[[#Totals],[include (y/n)]])&gt;0</f>
        <v>1</v>
      </c>
    </row>
    <row r="96" spans="1:20" x14ac:dyDescent="0.2">
      <c r="A96" t="s">
        <v>321</v>
      </c>
      <c r="B96" t="s">
        <v>238</v>
      </c>
      <c r="C96" t="s">
        <v>322</v>
      </c>
      <c r="D96" t="s">
        <v>323</v>
      </c>
      <c r="E96" t="s">
        <v>324</v>
      </c>
      <c r="F96">
        <v>250</v>
      </c>
      <c r="G96" t="s">
        <v>59</v>
      </c>
      <c r="H96" t="s">
        <v>60</v>
      </c>
      <c r="I96" t="s">
        <v>248</v>
      </c>
      <c r="J96" t="s">
        <v>249</v>
      </c>
      <c r="K96" t="s">
        <v>85</v>
      </c>
      <c r="L96" t="s">
        <v>309</v>
      </c>
      <c r="O96" t="s">
        <v>62</v>
      </c>
      <c r="P96" t="s">
        <v>72</v>
      </c>
      <c r="S96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32758</v>
      </c>
      <c r="T96" t="b">
        <f>_xlfn.BITAND(Table5[[#This Row],[Instrument index]],Table2[[#Totals],[include (y/n)]])&gt;0</f>
        <v>1</v>
      </c>
    </row>
    <row r="97" spans="1:20" x14ac:dyDescent="0.2">
      <c r="A97" t="s">
        <v>325</v>
      </c>
      <c r="B97" t="s">
        <v>238</v>
      </c>
      <c r="C97" t="s">
        <v>326</v>
      </c>
      <c r="D97" t="s">
        <v>323</v>
      </c>
      <c r="E97" t="s">
        <v>327</v>
      </c>
      <c r="F97">
        <v>250</v>
      </c>
      <c r="G97" t="s">
        <v>59</v>
      </c>
      <c r="H97" t="s">
        <v>60</v>
      </c>
      <c r="I97" t="s">
        <v>248</v>
      </c>
      <c r="J97" t="s">
        <v>249</v>
      </c>
      <c r="K97" t="s">
        <v>85</v>
      </c>
      <c r="L97" t="s">
        <v>309</v>
      </c>
      <c r="O97" t="s">
        <v>62</v>
      </c>
      <c r="P97" t="s">
        <v>72</v>
      </c>
      <c r="S97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32758</v>
      </c>
      <c r="T97" t="b">
        <f>_xlfn.BITAND(Table5[[#This Row],[Instrument index]],Table2[[#Totals],[include (y/n)]])&gt;0</f>
        <v>1</v>
      </c>
    </row>
    <row r="98" spans="1:20" x14ac:dyDescent="0.2">
      <c r="A98" t="s">
        <v>328</v>
      </c>
      <c r="B98" t="s">
        <v>238</v>
      </c>
      <c r="C98" t="s">
        <v>329</v>
      </c>
      <c r="D98" t="s">
        <v>323</v>
      </c>
      <c r="E98" t="s">
        <v>330</v>
      </c>
      <c r="F98">
        <v>150</v>
      </c>
      <c r="G98" t="s">
        <v>59</v>
      </c>
      <c r="H98" t="s">
        <v>60</v>
      </c>
      <c r="I98" t="s">
        <v>248</v>
      </c>
      <c r="J98" t="s">
        <v>249</v>
      </c>
      <c r="K98" t="s">
        <v>85</v>
      </c>
      <c r="L98" t="s">
        <v>243</v>
      </c>
      <c r="M98" t="s">
        <v>282</v>
      </c>
      <c r="O98" t="s">
        <v>62</v>
      </c>
      <c r="P98" t="s">
        <v>72</v>
      </c>
      <c r="S98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32758</v>
      </c>
      <c r="T98" t="b">
        <f>_xlfn.BITAND(Table5[[#This Row],[Instrument index]],Table2[[#Totals],[include (y/n)]])&gt;0</f>
        <v>1</v>
      </c>
    </row>
    <row r="99" spans="1:20" x14ac:dyDescent="0.2">
      <c r="A99" t="s">
        <v>331</v>
      </c>
      <c r="B99" t="s">
        <v>238</v>
      </c>
      <c r="C99" t="s">
        <v>332</v>
      </c>
      <c r="D99" t="s">
        <v>333</v>
      </c>
      <c r="E99" t="s">
        <v>334</v>
      </c>
      <c r="F99">
        <v>50</v>
      </c>
      <c r="G99" t="s">
        <v>59</v>
      </c>
      <c r="H99" t="s">
        <v>60</v>
      </c>
      <c r="I99" t="s">
        <v>248</v>
      </c>
      <c r="J99" t="s">
        <v>249</v>
      </c>
      <c r="K99" t="s">
        <v>335</v>
      </c>
      <c r="L99" t="s">
        <v>336</v>
      </c>
      <c r="M99" t="s">
        <v>337</v>
      </c>
      <c r="N99" t="s">
        <v>32</v>
      </c>
      <c r="P99" t="s">
        <v>72</v>
      </c>
      <c r="S99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32757</v>
      </c>
      <c r="T99" t="b">
        <f>_xlfn.BITAND(Table5[[#This Row],[Instrument index]],Table2[[#Totals],[include (y/n)]])&gt;0</f>
        <v>1</v>
      </c>
    </row>
    <row r="100" spans="1:20" hidden="1" x14ac:dyDescent="0.2">
      <c r="A100" t="s">
        <v>338</v>
      </c>
      <c r="B100" t="s">
        <v>238</v>
      </c>
      <c r="C100" t="s">
        <v>339</v>
      </c>
      <c r="D100" t="s">
        <v>333</v>
      </c>
      <c r="E100" t="s">
        <v>334</v>
      </c>
      <c r="F100">
        <v>50</v>
      </c>
      <c r="G100" t="s">
        <v>59</v>
      </c>
      <c r="H100" t="s">
        <v>15</v>
      </c>
      <c r="I100" t="s">
        <v>340</v>
      </c>
      <c r="J100" t="s">
        <v>299</v>
      </c>
      <c r="K100" t="s">
        <v>85</v>
      </c>
      <c r="S100" s="9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100" s="9" t="b">
        <f>_xlfn.BITAND(Table5[[#This Row],[Instrument index]],Table2[[#Totals],[include (y/n)]])&gt;0</f>
        <v>0</v>
      </c>
    </row>
    <row r="101" spans="1:20" x14ac:dyDescent="0.2">
      <c r="A101" t="s">
        <v>341</v>
      </c>
      <c r="B101" t="s">
        <v>238</v>
      </c>
      <c r="C101" t="s">
        <v>342</v>
      </c>
      <c r="D101" t="s">
        <v>333</v>
      </c>
      <c r="E101" t="s">
        <v>343</v>
      </c>
      <c r="F101">
        <v>300</v>
      </c>
      <c r="G101" t="s">
        <v>59</v>
      </c>
      <c r="H101" t="s">
        <v>16</v>
      </c>
      <c r="I101" t="s">
        <v>344</v>
      </c>
      <c r="J101" t="s">
        <v>299</v>
      </c>
      <c r="K101" t="s">
        <v>85</v>
      </c>
      <c r="P101" t="s">
        <v>72</v>
      </c>
      <c r="S101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101" t="b">
        <f>_xlfn.BITAND(Table5[[#This Row],[Instrument index]],Table2[[#Totals],[include (y/n)]])&gt;0</f>
        <v>1</v>
      </c>
    </row>
    <row r="102" spans="1:20" hidden="1" x14ac:dyDescent="0.2">
      <c r="A102" t="s">
        <v>345</v>
      </c>
      <c r="B102" t="s">
        <v>238</v>
      </c>
      <c r="C102" t="s">
        <v>346</v>
      </c>
      <c r="D102" t="s">
        <v>333</v>
      </c>
      <c r="E102" t="s">
        <v>347</v>
      </c>
      <c r="F102">
        <v>150</v>
      </c>
      <c r="G102" t="s">
        <v>59</v>
      </c>
      <c r="H102" t="s">
        <v>20</v>
      </c>
      <c r="I102" t="s">
        <v>97</v>
      </c>
      <c r="J102" t="s">
        <v>299</v>
      </c>
      <c r="K102" t="s">
        <v>85</v>
      </c>
      <c r="S102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102" t="b">
        <f>_xlfn.BITAND(Table5[[#This Row],[Instrument index]],Table2[[#Totals],[include (y/n)]])&gt;0</f>
        <v>0</v>
      </c>
    </row>
    <row r="103" spans="1:20" x14ac:dyDescent="0.2">
      <c r="A103" t="s">
        <v>348</v>
      </c>
      <c r="B103" t="s">
        <v>238</v>
      </c>
      <c r="C103" t="s">
        <v>349</v>
      </c>
      <c r="D103" t="s">
        <v>333</v>
      </c>
      <c r="E103" t="s">
        <v>343</v>
      </c>
      <c r="F103">
        <v>300</v>
      </c>
      <c r="G103" t="s">
        <v>71</v>
      </c>
      <c r="H103" t="s">
        <v>17</v>
      </c>
      <c r="I103" t="s">
        <v>268</v>
      </c>
      <c r="J103" t="s">
        <v>294</v>
      </c>
      <c r="K103" t="s">
        <v>155</v>
      </c>
      <c r="P103" t="s">
        <v>72</v>
      </c>
      <c r="S103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32756</v>
      </c>
      <c r="T103" t="b">
        <f>_xlfn.BITAND(Table5[[#This Row],[Instrument index]],Table2[[#Totals],[include (y/n)]])&gt;0</f>
        <v>1</v>
      </c>
    </row>
    <row r="104" spans="1:20" hidden="1" x14ac:dyDescent="0.2">
      <c r="A104" t="s">
        <v>350</v>
      </c>
      <c r="B104" t="s">
        <v>238</v>
      </c>
      <c r="C104" t="s">
        <v>351</v>
      </c>
      <c r="D104" t="s">
        <v>333</v>
      </c>
      <c r="E104" t="s">
        <v>347</v>
      </c>
      <c r="F104">
        <v>150</v>
      </c>
      <c r="G104" t="s">
        <v>71</v>
      </c>
      <c r="H104" t="s">
        <v>23</v>
      </c>
      <c r="I104" t="s">
        <v>268</v>
      </c>
      <c r="J104" t="s">
        <v>294</v>
      </c>
      <c r="K104" t="s">
        <v>87</v>
      </c>
      <c r="S104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104" t="b">
        <f>_xlfn.BITAND(Table5[[#This Row],[Instrument index]],Table2[[#Totals],[include (y/n)]])&gt;0</f>
        <v>0</v>
      </c>
    </row>
    <row r="105" spans="1:20" hidden="1" x14ac:dyDescent="0.2">
      <c r="A105" t="s">
        <v>352</v>
      </c>
      <c r="B105" t="s">
        <v>238</v>
      </c>
      <c r="C105" t="s">
        <v>353</v>
      </c>
      <c r="D105" t="s">
        <v>333</v>
      </c>
      <c r="E105" t="s">
        <v>334</v>
      </c>
      <c r="F105">
        <v>60</v>
      </c>
      <c r="G105" t="s">
        <v>59</v>
      </c>
      <c r="H105" t="s">
        <v>21</v>
      </c>
      <c r="I105" t="s">
        <v>354</v>
      </c>
      <c r="J105" t="s">
        <v>299</v>
      </c>
      <c r="K105" t="s">
        <v>335</v>
      </c>
      <c r="S105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105" t="b">
        <f>_xlfn.BITAND(Table5[[#This Row],[Instrument index]],Table2[[#Totals],[include (y/n)]])&gt;0</f>
        <v>0</v>
      </c>
    </row>
    <row r="106" spans="1:20" hidden="1" x14ac:dyDescent="0.2">
      <c r="A106" t="s">
        <v>355</v>
      </c>
      <c r="B106" t="s">
        <v>238</v>
      </c>
      <c r="C106" t="s">
        <v>356</v>
      </c>
      <c r="D106" t="s">
        <v>357</v>
      </c>
      <c r="E106" t="s">
        <v>358</v>
      </c>
      <c r="F106">
        <v>60</v>
      </c>
      <c r="G106" t="s">
        <v>59</v>
      </c>
      <c r="H106" t="s">
        <v>22</v>
      </c>
      <c r="J106" t="s">
        <v>299</v>
      </c>
      <c r="K106" t="s">
        <v>335</v>
      </c>
      <c r="S106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106" t="b">
        <f>_xlfn.BITAND(Table5[[#This Row],[Instrument index]],Table2[[#Totals],[include (y/n)]])&gt;0</f>
        <v>0</v>
      </c>
    </row>
    <row r="107" spans="1:20" x14ac:dyDescent="0.2">
      <c r="A107" t="s">
        <v>359</v>
      </c>
      <c r="B107" t="s">
        <v>238</v>
      </c>
      <c r="C107" t="s">
        <v>360</v>
      </c>
      <c r="D107" t="s">
        <v>361</v>
      </c>
      <c r="F107">
        <v>40</v>
      </c>
      <c r="G107" t="s">
        <v>59</v>
      </c>
      <c r="H107" t="s">
        <v>60</v>
      </c>
      <c r="I107" t="s">
        <v>362</v>
      </c>
      <c r="J107" t="s">
        <v>249</v>
      </c>
      <c r="K107" t="s">
        <v>85</v>
      </c>
      <c r="L107" t="s">
        <v>243</v>
      </c>
      <c r="M107" t="s">
        <v>282</v>
      </c>
      <c r="N107" t="s">
        <v>62</v>
      </c>
      <c r="O107" t="s">
        <v>62</v>
      </c>
      <c r="P107" t="s">
        <v>40</v>
      </c>
      <c r="S107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32759</v>
      </c>
      <c r="T107" t="b">
        <f>_xlfn.BITAND(Table5[[#This Row],[Instrument index]],Table2[[#Totals],[include (y/n)]])&gt;0</f>
        <v>1</v>
      </c>
    </row>
    <row r="108" spans="1:20" x14ac:dyDescent="0.2">
      <c r="A108" t="s">
        <v>363</v>
      </c>
      <c r="B108" t="s">
        <v>238</v>
      </c>
      <c r="C108" t="s">
        <v>364</v>
      </c>
      <c r="D108" t="s">
        <v>361</v>
      </c>
      <c r="F108">
        <v>40</v>
      </c>
      <c r="G108" t="s">
        <v>59</v>
      </c>
      <c r="H108" t="s">
        <v>60</v>
      </c>
      <c r="I108" t="s">
        <v>362</v>
      </c>
      <c r="J108" t="s">
        <v>249</v>
      </c>
      <c r="K108" t="s">
        <v>85</v>
      </c>
      <c r="L108" t="s">
        <v>243</v>
      </c>
      <c r="M108" t="s">
        <v>282</v>
      </c>
      <c r="N108" t="s">
        <v>62</v>
      </c>
      <c r="O108" t="s">
        <v>62</v>
      </c>
      <c r="P108" t="s">
        <v>40</v>
      </c>
      <c r="S108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32759</v>
      </c>
      <c r="T108" t="b">
        <f>_xlfn.BITAND(Table5[[#This Row],[Instrument index]],Table2[[#Totals],[include (y/n)]])&gt;0</f>
        <v>1</v>
      </c>
    </row>
    <row r="109" spans="1:20" s="9" customFormat="1" x14ac:dyDescent="0.2">
      <c r="A109" t="s">
        <v>365</v>
      </c>
      <c r="B109" t="s">
        <v>238</v>
      </c>
      <c r="C109" t="s">
        <v>366</v>
      </c>
      <c r="D109" t="s">
        <v>361</v>
      </c>
      <c r="E109"/>
      <c r="F109">
        <v>50</v>
      </c>
      <c r="G109" t="s">
        <v>59</v>
      </c>
      <c r="H109" t="s">
        <v>60</v>
      </c>
      <c r="I109" t="s">
        <v>362</v>
      </c>
      <c r="J109" t="s">
        <v>249</v>
      </c>
      <c r="K109" t="s">
        <v>137</v>
      </c>
      <c r="L109" t="s">
        <v>367</v>
      </c>
      <c r="M109" t="s">
        <v>282</v>
      </c>
      <c r="N109" t="s">
        <v>62</v>
      </c>
      <c r="O109" t="s">
        <v>62</v>
      </c>
      <c r="P109" t="s">
        <v>62</v>
      </c>
      <c r="Q109" t="s">
        <v>41</v>
      </c>
      <c r="R109"/>
      <c r="S109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32767</v>
      </c>
      <c r="T109" t="b">
        <f>_xlfn.BITAND(Table5[[#This Row],[Instrument index]],Table2[[#Totals],[include (y/n)]])&gt;0</f>
        <v>1</v>
      </c>
    </row>
    <row r="110" spans="1:20" x14ac:dyDescent="0.2">
      <c r="A110" t="s">
        <v>368</v>
      </c>
      <c r="B110" t="s">
        <v>238</v>
      </c>
      <c r="C110" t="s">
        <v>369</v>
      </c>
      <c r="D110" t="s">
        <v>370</v>
      </c>
      <c r="F110">
        <v>25</v>
      </c>
      <c r="G110" t="s">
        <v>59</v>
      </c>
      <c r="H110" t="s">
        <v>60</v>
      </c>
      <c r="J110" t="s">
        <v>249</v>
      </c>
      <c r="K110" t="s">
        <v>137</v>
      </c>
      <c r="L110" t="s">
        <v>277</v>
      </c>
      <c r="M110" t="s">
        <v>278</v>
      </c>
      <c r="O110" t="s">
        <v>28</v>
      </c>
      <c r="P110" t="s">
        <v>40</v>
      </c>
      <c r="S110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32758</v>
      </c>
      <c r="T110" t="b">
        <f>_xlfn.BITAND(Table5[[#This Row],[Instrument index]],Table2[[#Totals],[include (y/n)]])&gt;0</f>
        <v>1</v>
      </c>
    </row>
    <row r="111" spans="1:20" x14ac:dyDescent="0.2">
      <c r="A111" t="s">
        <v>371</v>
      </c>
      <c r="B111" t="s">
        <v>238</v>
      </c>
      <c r="C111" t="s">
        <v>372</v>
      </c>
      <c r="D111" t="s">
        <v>370</v>
      </c>
      <c r="F111">
        <v>25</v>
      </c>
      <c r="G111" t="s">
        <v>59</v>
      </c>
      <c r="H111" t="s">
        <v>60</v>
      </c>
      <c r="J111" t="s">
        <v>249</v>
      </c>
      <c r="K111" t="s">
        <v>137</v>
      </c>
      <c r="L111" t="s">
        <v>277</v>
      </c>
      <c r="M111" t="s">
        <v>278</v>
      </c>
      <c r="O111" t="s">
        <v>28</v>
      </c>
      <c r="P111" t="s">
        <v>42</v>
      </c>
      <c r="S111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32758</v>
      </c>
      <c r="T111" t="b">
        <f>_xlfn.BITAND(Table5[[#This Row],[Instrument index]],Table2[[#Totals],[include (y/n)]])&gt;0</f>
        <v>1</v>
      </c>
    </row>
    <row r="112" spans="1:20" x14ac:dyDescent="0.2">
      <c r="A112" t="s">
        <v>373</v>
      </c>
      <c r="B112" t="s">
        <v>238</v>
      </c>
      <c r="C112" t="s">
        <v>374</v>
      </c>
      <c r="D112" t="s">
        <v>370</v>
      </c>
      <c r="F112">
        <v>25</v>
      </c>
      <c r="G112" t="s">
        <v>71</v>
      </c>
      <c r="H112" t="s">
        <v>60</v>
      </c>
      <c r="I112" t="s">
        <v>375</v>
      </c>
      <c r="J112" t="s">
        <v>249</v>
      </c>
      <c r="K112" t="s">
        <v>41</v>
      </c>
      <c r="O112" t="s">
        <v>28</v>
      </c>
      <c r="P112" t="s">
        <v>36</v>
      </c>
      <c r="S112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32758</v>
      </c>
      <c r="T112" t="b">
        <f>_xlfn.BITAND(Table5[[#This Row],[Instrument index]],Table2[[#Totals],[include (y/n)]])&gt;0</f>
        <v>1</v>
      </c>
    </row>
    <row r="113" spans="1:20" hidden="1" x14ac:dyDescent="0.2">
      <c r="A113" t="s">
        <v>376</v>
      </c>
      <c r="B113" t="s">
        <v>238</v>
      </c>
      <c r="C113" t="s">
        <v>377</v>
      </c>
      <c r="E113" t="s">
        <v>378</v>
      </c>
      <c r="F113">
        <v>125</v>
      </c>
      <c r="G113" t="s">
        <v>59</v>
      </c>
      <c r="H113" t="s">
        <v>60</v>
      </c>
      <c r="I113" t="s">
        <v>125</v>
      </c>
      <c r="J113" t="s">
        <v>249</v>
      </c>
      <c r="K113" t="s">
        <v>113</v>
      </c>
      <c r="S113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113" t="b">
        <f>_xlfn.BITAND(Table5[[#This Row],[Instrument index]],Table2[[#Totals],[include (y/n)]])&gt;0</f>
        <v>0</v>
      </c>
    </row>
    <row r="114" spans="1:20" hidden="1" x14ac:dyDescent="0.2">
      <c r="A114" t="s">
        <v>379</v>
      </c>
      <c r="B114" t="s">
        <v>238</v>
      </c>
      <c r="C114" t="s">
        <v>380</v>
      </c>
      <c r="E114" t="s">
        <v>378</v>
      </c>
      <c r="F114">
        <v>30</v>
      </c>
      <c r="G114" t="s">
        <v>59</v>
      </c>
      <c r="H114" t="s">
        <v>60</v>
      </c>
      <c r="I114" t="s">
        <v>60</v>
      </c>
      <c r="J114" t="s">
        <v>249</v>
      </c>
      <c r="K114" t="s">
        <v>113</v>
      </c>
      <c r="S114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114" t="b">
        <f>_xlfn.BITAND(Table5[[#This Row],[Instrument index]],Table2[[#Totals],[include (y/n)]])&gt;0</f>
        <v>0</v>
      </c>
    </row>
    <row r="115" spans="1:20" hidden="1" x14ac:dyDescent="0.2">
      <c r="A115" t="s">
        <v>381</v>
      </c>
      <c r="B115" t="s">
        <v>238</v>
      </c>
      <c r="C115" t="s">
        <v>382</v>
      </c>
      <c r="F115" t="s">
        <v>97</v>
      </c>
      <c r="G115" t="s">
        <v>71</v>
      </c>
      <c r="H115" t="s">
        <v>21</v>
      </c>
      <c r="J115" t="s">
        <v>269</v>
      </c>
      <c r="K115" t="s">
        <v>383</v>
      </c>
      <c r="R115" t="s">
        <v>384</v>
      </c>
      <c r="S115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115" t="b">
        <f>_xlfn.BITAND(Table5[[#This Row],[Instrument index]],Table2[[#Totals],[include (y/n)]])&gt;0</f>
        <v>0</v>
      </c>
    </row>
    <row r="116" spans="1:20" hidden="1" x14ac:dyDescent="0.2">
      <c r="A116" t="s">
        <v>385</v>
      </c>
      <c r="B116" t="s">
        <v>238</v>
      </c>
      <c r="C116" t="s">
        <v>386</v>
      </c>
      <c r="F116" t="s">
        <v>97</v>
      </c>
      <c r="G116" t="s">
        <v>387</v>
      </c>
      <c r="H116" t="s">
        <v>16</v>
      </c>
      <c r="J116" t="s">
        <v>269</v>
      </c>
      <c r="K116" t="s">
        <v>387</v>
      </c>
      <c r="S116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116" t="b">
        <f>_xlfn.BITAND(Table5[[#This Row],[Instrument index]],Table2[[#Totals],[include (y/n)]])&gt;0</f>
        <v>0</v>
      </c>
    </row>
    <row r="117" spans="1:20" hidden="1" x14ac:dyDescent="0.2">
      <c r="A117" t="s">
        <v>388</v>
      </c>
      <c r="B117" t="s">
        <v>238</v>
      </c>
      <c r="C117" t="s">
        <v>389</v>
      </c>
      <c r="E117" t="s">
        <v>390</v>
      </c>
      <c r="F117">
        <v>250</v>
      </c>
      <c r="G117" t="s">
        <v>59</v>
      </c>
      <c r="H117" t="s">
        <v>60</v>
      </c>
      <c r="I117" t="s">
        <v>60</v>
      </c>
      <c r="J117" t="s">
        <v>249</v>
      </c>
      <c r="K117" t="s">
        <v>85</v>
      </c>
      <c r="L117" t="s">
        <v>309</v>
      </c>
      <c r="M117" t="s">
        <v>282</v>
      </c>
      <c r="S117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117" t="b">
        <f>_xlfn.BITAND(Table5[[#This Row],[Instrument index]],Table2[[#Totals],[include (y/n)]])&gt;0</f>
        <v>0</v>
      </c>
    </row>
    <row r="118" spans="1:20" hidden="1" x14ac:dyDescent="0.2">
      <c r="A118" t="s">
        <v>391</v>
      </c>
      <c r="B118" t="s">
        <v>238</v>
      </c>
      <c r="C118" t="s">
        <v>392</v>
      </c>
      <c r="E118" t="s">
        <v>390</v>
      </c>
      <c r="F118">
        <v>300</v>
      </c>
      <c r="G118" t="s">
        <v>393</v>
      </c>
      <c r="H118" t="s">
        <v>394</v>
      </c>
      <c r="I118" t="s">
        <v>394</v>
      </c>
      <c r="J118" t="s">
        <v>299</v>
      </c>
      <c r="K118" t="s">
        <v>85</v>
      </c>
      <c r="S118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118" t="b">
        <f>_xlfn.BITAND(Table5[[#This Row],[Instrument index]],Table2[[#Totals],[include (y/n)]])&gt;0</f>
        <v>0</v>
      </c>
    </row>
    <row r="119" spans="1:20" hidden="1" x14ac:dyDescent="0.2">
      <c r="A119" t="s">
        <v>395</v>
      </c>
      <c r="B119" t="s">
        <v>238</v>
      </c>
      <c r="C119" t="s">
        <v>329</v>
      </c>
      <c r="F119">
        <v>150</v>
      </c>
      <c r="G119" t="s">
        <v>59</v>
      </c>
      <c r="H119" t="s">
        <v>20</v>
      </c>
      <c r="S119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119" t="b">
        <f>_xlfn.BITAND(Table5[[#This Row],[Instrument index]],Table2[[#Totals],[include (y/n)]])&gt;0</f>
        <v>0</v>
      </c>
    </row>
    <row r="120" spans="1:20" hidden="1" x14ac:dyDescent="0.2">
      <c r="A120" t="s">
        <v>396</v>
      </c>
      <c r="B120" t="s">
        <v>238</v>
      </c>
      <c r="C120" t="s">
        <v>397</v>
      </c>
      <c r="D120" t="s">
        <v>240</v>
      </c>
      <c r="E120" t="s">
        <v>398</v>
      </c>
      <c r="F120">
        <v>500</v>
      </c>
      <c r="S120">
        <f>NOT(ISBLANK(Table5[[#This Row],[LOKI]]))+2*NOT(ISBLANK(Table5[[#This Row],[SKADI]]))+4*NOT(ISBLANK(Table5[[#This Row],[ESTIA]]))+8*NOT(ISBLANK(Table5[[#This Row],[FREIA]]))+16*NOT(ISBLANK(#REF!))+32*NOT(ISBLANK(#REF!))+64*NOT(ISBLANK(#REF!))+128*NOT(ISBLANK(#REF!))+256*NOT(ISBLANK(#REF!))+512*NOT(ISBLANK(#REF!))+1024*NOT(ISBLANK(#REF!))+2048*NOT(ISBLANK(#REF!))+4096*NOT(ISBLANK(#REF!))+8192*NOT(ISBLANK(#REF!))+2*8192*NOT(ISBLANK(#REF!))</f>
        <v>32752</v>
      </c>
      <c r="T120" t="b">
        <f>_xlfn.BITAND(Table5[[#This Row],[Instrument index]],Table2[[#Totals],[include (y/n)]])&gt;0</f>
        <v>0</v>
      </c>
    </row>
  </sheetData>
  <mergeCells count="2">
    <mergeCell ref="W6:Y6"/>
    <mergeCell ref="W7:Y7"/>
  </mergeCells>
  <dataValidations count="1">
    <dataValidation type="list" allowBlank="1" showInputMessage="1" showErrorMessage="1" sqref="X9:X23" xr:uid="{00000000-0002-0000-0000-000000000000}">
      <formula1>"y,n"</formula1>
    </dataValidation>
  </dataValidations>
  <pageMargins left="0.75" right="0.75" top="1" bottom="1" header="0.5" footer="0.5"/>
  <tableParts count="2"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1"/>
  <sheetViews>
    <sheetView workbookViewId="0">
      <selection activeCell="A2" sqref="A2:C18"/>
    </sheetView>
  </sheetViews>
  <sheetFormatPr baseColWidth="10" defaultColWidth="11" defaultRowHeight="16" x14ac:dyDescent="0.2"/>
  <cols>
    <col min="1" max="1" width="13" customWidth="1"/>
    <col min="5" max="5" width="10.1640625" customWidth="1"/>
    <col min="6" max="6" width="16.83203125" customWidth="1"/>
    <col min="7" max="19" width="15.5" bestFit="1" customWidth="1"/>
    <col min="20" max="20" width="10.6640625" customWidth="1"/>
  </cols>
  <sheetData>
    <row r="21" spans="3:3" x14ac:dyDescent="0.2">
      <c r="C21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4" sqref="A4"/>
    </sheetView>
  </sheetViews>
  <sheetFormatPr baseColWidth="10" defaultColWidth="11" defaultRowHeight="16" x14ac:dyDescent="0.2"/>
  <cols>
    <col min="1" max="1" width="10.33203125" customWidth="1"/>
    <col min="2" max="2" width="7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European Spallation Source ESS 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Holmes</dc:creator>
  <cp:keywords/>
  <dc:description/>
  <cp:lastModifiedBy>Andrew Jackson</cp:lastModifiedBy>
  <cp:revision/>
  <dcterms:created xsi:type="dcterms:W3CDTF">2017-01-11T14:54:53Z</dcterms:created>
  <dcterms:modified xsi:type="dcterms:W3CDTF">2018-11-26T18:33:44Z</dcterms:modified>
  <cp:category/>
  <cp:contentStatus/>
</cp:coreProperties>
</file>