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taylor/Desktop/"/>
    </mc:Choice>
  </mc:AlternateContent>
  <xr:revisionPtr revIDLastSave="0" documentId="13_ncr:1_{90DC8A78-8A66-0147-8796-A65118C298F3}" xr6:coauthVersionLast="40" xr6:coauthVersionMax="40" xr10:uidLastSave="{00000000-0000-0000-0000-000000000000}"/>
  <bookViews>
    <workbookView xWindow="640" yWindow="3240" windowWidth="27220" windowHeight="18000" xr2:uid="{51599968-7596-E844-82D6-03C3597DA372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55" i="1" l="1"/>
  <c r="AG152" i="1" l="1"/>
  <c r="AG149" i="1"/>
  <c r="AG153" i="1"/>
  <c r="AF155" i="1"/>
  <c r="AF154" i="1"/>
  <c r="AF150" i="1"/>
  <c r="AF151" i="1"/>
  <c r="AF152" i="1"/>
  <c r="AF153" i="1"/>
  <c r="AF149" i="1"/>
  <c r="J151" i="1"/>
  <c r="J149" i="1"/>
  <c r="I150" i="1"/>
  <c r="J150" i="1" s="1"/>
  <c r="I151" i="1"/>
  <c r="I152" i="1"/>
  <c r="J152" i="1" s="1"/>
  <c r="I153" i="1"/>
  <c r="J153" i="1" s="1"/>
  <c r="I154" i="1"/>
  <c r="J154" i="1" s="1"/>
  <c r="I149" i="1"/>
  <c r="AG155" i="1" l="1"/>
  <c r="D20" i="2" l="1"/>
  <c r="E20" i="2" s="1"/>
  <c r="F20" i="2" s="1"/>
  <c r="G20" i="2" s="1"/>
  <c r="D16" i="2"/>
  <c r="E16" i="2"/>
  <c r="F16" i="2"/>
  <c r="G16" i="2"/>
  <c r="C16" i="2"/>
  <c r="D10" i="2"/>
  <c r="E10" i="2" s="1"/>
  <c r="F10" i="2" s="1"/>
  <c r="G10" i="2" s="1"/>
  <c r="D14" i="2"/>
  <c r="E14" i="2"/>
  <c r="F14" i="2"/>
  <c r="G14" i="2"/>
  <c r="D13" i="2"/>
  <c r="E13" i="2"/>
  <c r="F13" i="2"/>
  <c r="G13" i="2"/>
  <c r="C13" i="2"/>
  <c r="C14" i="2"/>
  <c r="D12" i="2"/>
  <c r="E12" i="2"/>
  <c r="F12" i="2"/>
  <c r="G12" i="2"/>
  <c r="C12" i="2"/>
  <c r="C4" i="2"/>
  <c r="R177" i="1"/>
  <c r="N177" i="1"/>
  <c r="O177" i="1" s="1"/>
  <c r="G183" i="1"/>
  <c r="H183" i="1"/>
  <c r="I183" i="1"/>
  <c r="J183" i="1"/>
  <c r="K183" i="1"/>
  <c r="G185" i="1"/>
  <c r="H185" i="1"/>
  <c r="I185" i="1"/>
  <c r="J185" i="1"/>
  <c r="G186" i="1"/>
  <c r="H186" i="1"/>
  <c r="I186" i="1"/>
  <c r="J186" i="1"/>
  <c r="G187" i="1"/>
  <c r="H187" i="1"/>
  <c r="I187" i="1"/>
  <c r="J187" i="1"/>
  <c r="K187" i="1"/>
  <c r="G188" i="1"/>
  <c r="H188" i="1"/>
  <c r="I188" i="1"/>
  <c r="J188" i="1"/>
  <c r="K188" i="1"/>
  <c r="F188" i="1"/>
  <c r="F184" i="1"/>
  <c r="F185" i="1"/>
  <c r="F186" i="1"/>
  <c r="F187" i="1"/>
  <c r="F183" i="1"/>
  <c r="G179" i="1"/>
  <c r="F179" i="1"/>
  <c r="G174" i="1"/>
  <c r="H174" i="1" s="1"/>
  <c r="N165" i="1"/>
  <c r="O165" i="1" s="1"/>
  <c r="P165" i="1" s="1"/>
  <c r="Q165" i="1" s="1"/>
  <c r="R165" i="1" s="1"/>
  <c r="S165" i="1" s="1"/>
  <c r="T165" i="1" s="1"/>
  <c r="U165" i="1" s="1"/>
  <c r="V165" i="1" s="1"/>
  <c r="W165" i="1" s="1"/>
  <c r="X165" i="1" s="1"/>
  <c r="Y165" i="1" s="1"/>
  <c r="Z165" i="1" s="1"/>
  <c r="AA165" i="1" s="1"/>
  <c r="AB165" i="1" s="1"/>
  <c r="AC165" i="1" s="1"/>
  <c r="K173" i="1"/>
  <c r="L173" i="1" s="1"/>
  <c r="V145" i="1"/>
  <c r="V141" i="1"/>
  <c r="U141" i="1"/>
  <c r="M173" i="1" l="1"/>
  <c r="L183" i="1"/>
  <c r="I174" i="1"/>
  <c r="H179" i="1"/>
  <c r="H184" i="1"/>
  <c r="G184" i="1"/>
  <c r="U145" i="1"/>
  <c r="T145" i="1"/>
  <c r="Z141" i="1"/>
  <c r="J174" i="1" l="1"/>
  <c r="I179" i="1"/>
  <c r="I184" i="1"/>
  <c r="N173" i="1"/>
  <c r="K174" i="1" l="1"/>
  <c r="J184" i="1"/>
  <c r="J179" i="1"/>
  <c r="O173" i="1"/>
  <c r="P173" i="1" l="1"/>
  <c r="L174" i="1"/>
  <c r="K179" i="1"/>
  <c r="S177" i="1"/>
  <c r="M174" i="1" l="1"/>
  <c r="L179" i="1"/>
  <c r="Q173" i="1"/>
  <c r="R173" i="1" l="1"/>
  <c r="N174" i="1"/>
  <c r="M179" i="1"/>
  <c r="U177" i="1"/>
  <c r="T187" i="1"/>
  <c r="O174" i="1" l="1"/>
  <c r="N179" i="1"/>
  <c r="S173" i="1"/>
  <c r="U187" i="1"/>
  <c r="V177" i="1"/>
  <c r="R141" i="1"/>
  <c r="R183" i="1" l="1"/>
  <c r="T173" i="1"/>
  <c r="P174" i="1"/>
  <c r="O179" i="1"/>
  <c r="W177" i="1"/>
  <c r="V187" i="1"/>
  <c r="D3" i="2"/>
  <c r="E3" i="2" s="1"/>
  <c r="F3" i="2" s="1"/>
  <c r="G3" i="2" s="1"/>
  <c r="S141" i="1"/>
  <c r="U173" i="1" l="1"/>
  <c r="Q174" i="1"/>
  <c r="P179" i="1"/>
  <c r="S183" i="1"/>
  <c r="X177" i="1"/>
  <c r="L146" i="1"/>
  <c r="M146" i="1"/>
  <c r="M188" i="1" s="1"/>
  <c r="N146" i="1"/>
  <c r="O146" i="1"/>
  <c r="O188" i="1" s="1"/>
  <c r="P146" i="1"/>
  <c r="P188" i="1" s="1"/>
  <c r="Q146" i="1"/>
  <c r="Q188" i="1" s="1"/>
  <c r="R146" i="1"/>
  <c r="S146" i="1"/>
  <c r="S188" i="1" s="1"/>
  <c r="T146" i="1"/>
  <c r="T188" i="1" s="1"/>
  <c r="U146" i="1"/>
  <c r="U188" i="1" s="1"/>
  <c r="V146" i="1"/>
  <c r="W146" i="1"/>
  <c r="W188" i="1" s="1"/>
  <c r="X146" i="1"/>
  <c r="X188" i="1" s="1"/>
  <c r="Y146" i="1"/>
  <c r="Y188" i="1" s="1"/>
  <c r="Z146" i="1"/>
  <c r="AA146" i="1"/>
  <c r="AA188" i="1" s="1"/>
  <c r="AB146" i="1"/>
  <c r="AB188" i="1" s="1"/>
  <c r="AC146" i="1"/>
  <c r="AC188" i="1" s="1"/>
  <c r="L145" i="1"/>
  <c r="M145" i="1"/>
  <c r="M187" i="1" s="1"/>
  <c r="N145" i="1"/>
  <c r="O145" i="1"/>
  <c r="O187" i="1" s="1"/>
  <c r="P145" i="1"/>
  <c r="P187" i="1" s="1"/>
  <c r="Q145" i="1"/>
  <c r="Q187" i="1" s="1"/>
  <c r="R145" i="1"/>
  <c r="S145" i="1"/>
  <c r="S187" i="1" s="1"/>
  <c r="W145" i="1"/>
  <c r="X145" i="1"/>
  <c r="Y145" i="1"/>
  <c r="Z145" i="1"/>
  <c r="AA145" i="1"/>
  <c r="AB145" i="1"/>
  <c r="AC145" i="1"/>
  <c r="K144" i="1"/>
  <c r="L144" i="1"/>
  <c r="L186" i="1" s="1"/>
  <c r="M144" i="1"/>
  <c r="M186" i="1" s="1"/>
  <c r="N144" i="1"/>
  <c r="O144" i="1"/>
  <c r="O186" i="1" s="1"/>
  <c r="P144" i="1"/>
  <c r="P186" i="1" s="1"/>
  <c r="Q144" i="1"/>
  <c r="Q186" i="1" s="1"/>
  <c r="R144" i="1"/>
  <c r="S144" i="1"/>
  <c r="S186" i="1" s="1"/>
  <c r="T144" i="1"/>
  <c r="T186" i="1" s="1"/>
  <c r="U144" i="1"/>
  <c r="U186" i="1" s="1"/>
  <c r="V144" i="1"/>
  <c r="W144" i="1"/>
  <c r="W186" i="1" s="1"/>
  <c r="X144" i="1"/>
  <c r="X186" i="1" s="1"/>
  <c r="Y144" i="1"/>
  <c r="Y186" i="1" s="1"/>
  <c r="Z144" i="1"/>
  <c r="AA144" i="1"/>
  <c r="AA186" i="1" s="1"/>
  <c r="AB144" i="1"/>
  <c r="AB186" i="1" s="1"/>
  <c r="AC144" i="1"/>
  <c r="AC186" i="1" s="1"/>
  <c r="Y143" i="1"/>
  <c r="Y185" i="1" s="1"/>
  <c r="X143" i="1"/>
  <c r="X185" i="1" s="1"/>
  <c r="W143" i="1"/>
  <c r="W185" i="1" s="1"/>
  <c r="V143" i="1"/>
  <c r="U143" i="1"/>
  <c r="U185" i="1" s="1"/>
  <c r="T143" i="1"/>
  <c r="T185" i="1" s="1"/>
  <c r="S143" i="1"/>
  <c r="S185" i="1" s="1"/>
  <c r="R143" i="1"/>
  <c r="Q143" i="1"/>
  <c r="Q185" i="1" s="1"/>
  <c r="P143" i="1"/>
  <c r="P185" i="1" s="1"/>
  <c r="O143" i="1"/>
  <c r="O185" i="1" s="1"/>
  <c r="N143" i="1"/>
  <c r="M143" i="1"/>
  <c r="M185" i="1" s="1"/>
  <c r="L143" i="1"/>
  <c r="L185" i="1" s="1"/>
  <c r="K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P184" i="1" s="1"/>
  <c r="O142" i="1"/>
  <c r="O184" i="1" s="1"/>
  <c r="N142" i="1"/>
  <c r="M142" i="1"/>
  <c r="M184" i="1" s="1"/>
  <c r="L142" i="1"/>
  <c r="L184" i="1" s="1"/>
  <c r="K142" i="1"/>
  <c r="AC141" i="1"/>
  <c r="AB141" i="1"/>
  <c r="AA141" i="1"/>
  <c r="Y141" i="1"/>
  <c r="X141" i="1"/>
  <c r="W141" i="1"/>
  <c r="Y149" i="1" s="1"/>
  <c r="Z149" i="1" s="1"/>
  <c r="T141" i="1"/>
  <c r="U149" i="1" s="1"/>
  <c r="V149" i="1" s="1"/>
  <c r="Q141" i="1"/>
  <c r="Q183" i="1" s="1"/>
  <c r="P141" i="1"/>
  <c r="P183" i="1" s="1"/>
  <c r="O141" i="1"/>
  <c r="O183" i="1" s="1"/>
  <c r="N141" i="1"/>
  <c r="M141" i="1"/>
  <c r="AC143" i="1"/>
  <c r="AC185" i="1" s="1"/>
  <c r="AA143" i="1"/>
  <c r="AA185" i="1" s="1"/>
  <c r="AH20" i="1"/>
  <c r="AK20" i="1" s="1"/>
  <c r="Q151" i="1" l="1"/>
  <c r="R151" i="1" s="1"/>
  <c r="N185" i="1"/>
  <c r="Y151" i="1"/>
  <c r="Z151" i="1" s="1"/>
  <c r="V185" i="1"/>
  <c r="Q150" i="1"/>
  <c r="R150" i="1" s="1"/>
  <c r="N184" i="1"/>
  <c r="U150" i="1"/>
  <c r="V150" i="1" s="1"/>
  <c r="Y150" i="1"/>
  <c r="Z150" i="1" s="1"/>
  <c r="AC150" i="1"/>
  <c r="AD150" i="1" s="1"/>
  <c r="M151" i="1"/>
  <c r="N151" i="1" s="1"/>
  <c r="K185" i="1"/>
  <c r="Y153" i="1"/>
  <c r="Z153" i="1" s="1"/>
  <c r="M153" i="1"/>
  <c r="N153" i="1" s="1"/>
  <c r="AD145" i="1"/>
  <c r="AE145" i="1" s="1"/>
  <c r="AF145" i="1" s="1"/>
  <c r="L187" i="1"/>
  <c r="AC154" i="1"/>
  <c r="AD154" i="1" s="1"/>
  <c r="Z188" i="1"/>
  <c r="Y154" i="1"/>
  <c r="Z154" i="1" s="1"/>
  <c r="V188" i="1"/>
  <c r="U154" i="1"/>
  <c r="V154" i="1" s="1"/>
  <c r="R188" i="1"/>
  <c r="Q154" i="1"/>
  <c r="R154" i="1" s="1"/>
  <c r="N188" i="1"/>
  <c r="T183" i="1"/>
  <c r="M152" i="1"/>
  <c r="N152" i="1" s="1"/>
  <c r="AD144" i="1"/>
  <c r="AE144" i="1" s="1"/>
  <c r="AF144" i="1" s="1"/>
  <c r="K186" i="1"/>
  <c r="AC153" i="1"/>
  <c r="AD153" i="1" s="1"/>
  <c r="W187" i="1"/>
  <c r="V173" i="1"/>
  <c r="U183" i="1"/>
  <c r="U151" i="1"/>
  <c r="V151" i="1" s="1"/>
  <c r="R185" i="1"/>
  <c r="M149" i="1"/>
  <c r="N149" i="1" s="1"/>
  <c r="AD141" i="1"/>
  <c r="AE141" i="1" s="1"/>
  <c r="AF141" i="1" s="1"/>
  <c r="M183" i="1"/>
  <c r="M150" i="1"/>
  <c r="N150" i="1" s="1"/>
  <c r="AD142" i="1"/>
  <c r="AE142" i="1" s="1"/>
  <c r="AF142" i="1" s="1"/>
  <c r="K184" i="1"/>
  <c r="Q149" i="1"/>
  <c r="R149" i="1" s="1"/>
  <c r="N183" i="1"/>
  <c r="AC149" i="1"/>
  <c r="AD149" i="1" s="1"/>
  <c r="AC152" i="1"/>
  <c r="AD152" i="1" s="1"/>
  <c r="Z186" i="1"/>
  <c r="Y152" i="1"/>
  <c r="Z152" i="1" s="1"/>
  <c r="V186" i="1"/>
  <c r="U152" i="1"/>
  <c r="V152" i="1" s="1"/>
  <c r="R186" i="1"/>
  <c r="Q152" i="1"/>
  <c r="R152" i="1" s="1"/>
  <c r="N186" i="1"/>
  <c r="U153" i="1"/>
  <c r="V153" i="1" s="1"/>
  <c r="R187" i="1"/>
  <c r="Q153" i="1"/>
  <c r="R153" i="1" s="1"/>
  <c r="N187" i="1"/>
  <c r="M154" i="1"/>
  <c r="N154" i="1" s="1"/>
  <c r="AD146" i="1"/>
  <c r="AE146" i="1" s="1"/>
  <c r="AF146" i="1" s="1"/>
  <c r="L188" i="1"/>
  <c r="R174" i="1"/>
  <c r="Q184" i="1"/>
  <c r="Q179" i="1"/>
  <c r="Y177" i="1"/>
  <c r="X187" i="1"/>
  <c r="U157" i="1"/>
  <c r="J157" i="1"/>
  <c r="J189" i="1" s="1"/>
  <c r="F157" i="1"/>
  <c r="F189" i="1" s="1"/>
  <c r="H157" i="1"/>
  <c r="H189" i="1" s="1"/>
  <c r="G157" i="1"/>
  <c r="G189" i="1" s="1"/>
  <c r="S157" i="1"/>
  <c r="O157" i="1"/>
  <c r="O189" i="1" s="1"/>
  <c r="N157" i="1"/>
  <c r="N189" i="1" s="1"/>
  <c r="K157" i="1"/>
  <c r="K189" i="1" s="1"/>
  <c r="AC157" i="1"/>
  <c r="AA157" i="1"/>
  <c r="T157" i="1"/>
  <c r="X157" i="1"/>
  <c r="W157" i="1"/>
  <c r="V157" i="1"/>
  <c r="R157" i="1"/>
  <c r="Y157" i="1"/>
  <c r="L157" i="1"/>
  <c r="L189" i="1" s="1"/>
  <c r="I157" i="1"/>
  <c r="I189" i="1" s="1"/>
  <c r="M157" i="1"/>
  <c r="M189" i="1" s="1"/>
  <c r="Q157" i="1"/>
  <c r="P157" i="1"/>
  <c r="P189" i="1" s="1"/>
  <c r="AB143" i="1"/>
  <c r="AH17" i="1"/>
  <c r="AK17" i="1" s="1"/>
  <c r="AH19" i="1"/>
  <c r="AK19" i="1" s="1"/>
  <c r="AH18" i="1"/>
  <c r="AK18" i="1" s="1"/>
  <c r="Z143" i="1"/>
  <c r="AD143" i="1" s="1"/>
  <c r="AE143" i="1" s="1"/>
  <c r="AF143" i="1" s="1"/>
  <c r="Q189" i="1" l="1"/>
  <c r="AF147" i="1"/>
  <c r="W173" i="1"/>
  <c r="V183" i="1"/>
  <c r="Z157" i="1"/>
  <c r="AC151" i="1"/>
  <c r="AD151" i="1" s="1"/>
  <c r="Z185" i="1"/>
  <c r="AB157" i="1"/>
  <c r="AB185" i="1"/>
  <c r="S174" i="1"/>
  <c r="R184" i="1"/>
  <c r="R179" i="1"/>
  <c r="R189" i="1" s="1"/>
  <c r="Y187" i="1"/>
  <c r="Z177" i="1"/>
  <c r="T174" i="1" l="1"/>
  <c r="S184" i="1"/>
  <c r="S179" i="1"/>
  <c r="S189" i="1" s="1"/>
  <c r="X173" i="1"/>
  <c r="W183" i="1"/>
  <c r="AA177" i="1"/>
  <c r="Z187" i="1"/>
  <c r="U174" i="1" l="1"/>
  <c r="T184" i="1"/>
  <c r="T179" i="1"/>
  <c r="T189" i="1" s="1"/>
  <c r="Y173" i="1"/>
  <c r="X183" i="1"/>
  <c r="AA187" i="1"/>
  <c r="AB177" i="1"/>
  <c r="Z173" i="1" l="1"/>
  <c r="Y183" i="1"/>
  <c r="V174" i="1"/>
  <c r="U184" i="1"/>
  <c r="U179" i="1"/>
  <c r="U189" i="1" s="1"/>
  <c r="AC177" i="1"/>
  <c r="AB187" i="1"/>
  <c r="AA173" i="1" l="1"/>
  <c r="Z183" i="1"/>
  <c r="W174" i="1"/>
  <c r="V184" i="1"/>
  <c r="V179" i="1"/>
  <c r="V189" i="1" s="1"/>
  <c r="AC187" i="1"/>
  <c r="X174" i="1" l="1"/>
  <c r="W184" i="1"/>
  <c r="W179" i="1"/>
  <c r="W189" i="1" s="1"/>
  <c r="AB173" i="1"/>
  <c r="AA183" i="1"/>
  <c r="AC173" i="1" l="1"/>
  <c r="AB183" i="1"/>
  <c r="Y174" i="1"/>
  <c r="X184" i="1"/>
  <c r="X179" i="1"/>
  <c r="X189" i="1" s="1"/>
  <c r="Z174" i="1" l="1"/>
  <c r="Y184" i="1"/>
  <c r="Y179" i="1"/>
  <c r="Y189" i="1" s="1"/>
  <c r="AC183" i="1"/>
  <c r="AA174" i="1" l="1"/>
  <c r="Z184" i="1"/>
  <c r="Z179" i="1"/>
  <c r="Z189" i="1" s="1"/>
  <c r="AB174" i="1" l="1"/>
  <c r="AA184" i="1"/>
  <c r="AA179" i="1"/>
  <c r="AA189" i="1" s="1"/>
  <c r="AC174" i="1" l="1"/>
  <c r="AB184" i="1"/>
  <c r="AB179" i="1"/>
  <c r="AB189" i="1" s="1"/>
  <c r="AC184" i="1" l="1"/>
  <c r="AC179" i="1"/>
  <c r="AC189" i="1" s="1"/>
</calcChain>
</file>

<file path=xl/sharedStrings.xml><?xml version="1.0" encoding="utf-8"?>
<sst xmlns="http://schemas.openxmlformats.org/spreadsheetml/2006/main" count="581" uniqueCount="69">
  <si>
    <t>Q1</t>
  </si>
  <si>
    <t>Q2</t>
  </si>
  <si>
    <t>Q3</t>
  </si>
  <si>
    <t>Q4</t>
  </si>
  <si>
    <t>West Sector</t>
  </si>
  <si>
    <t>BEER</t>
  </si>
  <si>
    <t>Staff required for Tollgates, ESS interfaces, general instrument support etc</t>
  </si>
  <si>
    <t xml:space="preserve">Staff required during installation and cold commisioning </t>
  </si>
  <si>
    <t xml:space="preserve">Staff required for Hot commisioning </t>
  </si>
  <si>
    <t>Staff required for start of user programme</t>
  </si>
  <si>
    <t>CSPEC</t>
  </si>
  <si>
    <t>hours per months</t>
  </si>
  <si>
    <t>FTE equals</t>
  </si>
  <si>
    <t xml:space="preserve">hours per month or </t>
  </si>
  <si>
    <t>hours per quarter</t>
  </si>
  <si>
    <t>TREX</t>
  </si>
  <si>
    <t>HEIMDAL</t>
  </si>
  <si>
    <t>NMX</t>
  </si>
  <si>
    <t>BIFROST</t>
  </si>
  <si>
    <t>MAGIC</t>
  </si>
  <si>
    <t>MRACLES</t>
  </si>
  <si>
    <t>North Sector</t>
  </si>
  <si>
    <t>LOKI</t>
  </si>
  <si>
    <t>FREIA</t>
  </si>
  <si>
    <t>East &amp; South</t>
  </si>
  <si>
    <t>ODIN</t>
  </si>
  <si>
    <t>DREAM</t>
  </si>
  <si>
    <t>ESTIA</t>
  </si>
  <si>
    <t>SKADI</t>
  </si>
  <si>
    <t>VESPA</t>
  </si>
  <si>
    <t>TOTAL</t>
  </si>
  <si>
    <t>Sample environment Integration</t>
  </si>
  <si>
    <t>Neutron chopper integration</t>
  </si>
  <si>
    <t>Detector system controls integration</t>
  </si>
  <si>
    <t xml:space="preserve">Motion control integration </t>
  </si>
  <si>
    <t xml:space="preserve">Network and infrastructure integration </t>
  </si>
  <si>
    <t>installtion</t>
  </si>
  <si>
    <t>hot commisoning</t>
  </si>
  <si>
    <t xml:space="preserve">operations </t>
  </si>
  <si>
    <t xml:space="preserve">installaiton </t>
  </si>
  <si>
    <t>INSTRUMENT PROJECTS SUB-TOTAL</t>
  </si>
  <si>
    <t xml:space="preserve">staff profile </t>
  </si>
  <si>
    <t>Experimemnt Control 
and Data curation</t>
  </si>
  <si>
    <t>Detectors</t>
  </si>
  <si>
    <t>choppers</t>
  </si>
  <si>
    <t>MCA</t>
  </si>
  <si>
    <t xml:space="preserve"> </t>
  </si>
  <si>
    <t xml:space="preserve">Innstrument control  (HMI) and DAQ integration </t>
  </si>
  <si>
    <t xml:space="preserve">BCG staff </t>
  </si>
  <si>
    <t>SE int</t>
  </si>
  <si>
    <t xml:space="preserve">Choppes </t>
  </si>
  <si>
    <t xml:space="preserve">Detector integration </t>
  </si>
  <si>
    <t xml:space="preserve">Motion control </t>
  </si>
  <si>
    <t>Experiment Control and DAQ</t>
  </si>
  <si>
    <t>Network infrastructure</t>
  </si>
  <si>
    <t xml:space="preserve">Total </t>
  </si>
  <si>
    <t>Deltas</t>
  </si>
  <si>
    <t xml:space="preserve">total </t>
  </si>
  <si>
    <t xml:space="preserve">staff plan </t>
  </si>
  <si>
    <t xml:space="preserve">BCG Core activities </t>
  </si>
  <si>
    <t>Installation</t>
  </si>
  <si>
    <t>Hot Commissioning</t>
  </si>
  <si>
    <t xml:space="preserve">Operations </t>
  </si>
  <si>
    <t>Staff Plan</t>
  </si>
  <si>
    <t>Average</t>
  </si>
  <si>
    <t>Y tot</t>
  </si>
  <si>
    <t>Y cost</t>
  </si>
  <si>
    <t>Total Req</t>
  </si>
  <si>
    <t>Current staff in 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</si>
</sst>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C30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1FF0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1" fillId="0" borderId="3" xfId="0" applyFont="1" applyBorder="1"/>
    <xf numFmtId="0" fontId="0" fillId="0" borderId="0" xfId="0" applyBorder="1"/>
    <xf numFmtId="0" fontId="0" fillId="0" borderId="3" xfId="0" applyBorder="1"/>
    <xf numFmtId="0" fontId="0" fillId="4" borderId="0" xfId="0" applyFill="1"/>
    <xf numFmtId="0" fontId="0" fillId="5" borderId="0" xfId="0" applyFill="1"/>
    <xf numFmtId="164" fontId="0" fillId="5" borderId="0" xfId="0" applyNumberFormat="1" applyFill="1" applyBorder="1"/>
    <xf numFmtId="0" fontId="0" fillId="6" borderId="0" xfId="0" applyFill="1"/>
    <xf numFmtId="0" fontId="0" fillId="7" borderId="0" xfId="0" applyFill="1"/>
    <xf numFmtId="164" fontId="0" fillId="0" borderId="0" xfId="0" applyNumberFormat="1" applyBorder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Border="1"/>
    <xf numFmtId="0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0629921259796E-2"/>
          <c:y val="6.0185185185185203E-2"/>
          <c:w val="0.85574518810148703"/>
          <c:h val="0.73753135024788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[1]Sheet1!$D$140</c:f>
              <c:strCache>
                <c:ptCount val="1"/>
                <c:pt idx="0">
                  <c:v>Optics&amp;Shield</c:v>
                </c:pt>
              </c:strCache>
            </c:strRef>
          </c:tx>
          <c:invertIfNegative val="0"/>
          <c:cat>
            <c:multiLvlStrRef>
              <c:f>[1]Sheet1!$F$3:$AC$4</c:f>
              <c:multiLvlStrCache>
                <c:ptCount val="2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</c:lvl>
              </c:multiLvlStrCache>
            </c:multiLvlStrRef>
          </c:cat>
          <c:val>
            <c:numRef>
              <c:f>[1]Sheet1!$F$140:$AC$140</c:f>
              <c:numCache>
                <c:formatCode>General</c:formatCode>
                <c:ptCount val="24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6.1</c:v>
                </c:pt>
                <c:pt idx="4">
                  <c:v>3.1</c:v>
                </c:pt>
                <c:pt idx="5">
                  <c:v>3.1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7</c:v>
                </c:pt>
                <c:pt idx="10">
                  <c:v>9.6999999999999993</c:v>
                </c:pt>
                <c:pt idx="11">
                  <c:v>9.6999999999999993</c:v>
                </c:pt>
                <c:pt idx="12">
                  <c:v>9.6999999999999993</c:v>
                </c:pt>
                <c:pt idx="13">
                  <c:v>9.6999999999999993</c:v>
                </c:pt>
                <c:pt idx="14">
                  <c:v>9.6999999999999993</c:v>
                </c:pt>
                <c:pt idx="15">
                  <c:v>9.3999999999999986</c:v>
                </c:pt>
                <c:pt idx="16">
                  <c:v>9.3999999999999986</c:v>
                </c:pt>
                <c:pt idx="17">
                  <c:v>9.3999999999999986</c:v>
                </c:pt>
                <c:pt idx="18">
                  <c:v>11.2</c:v>
                </c:pt>
                <c:pt idx="19">
                  <c:v>12.5</c:v>
                </c:pt>
                <c:pt idx="20">
                  <c:v>14.5</c:v>
                </c:pt>
                <c:pt idx="21">
                  <c:v>14.5</c:v>
                </c:pt>
                <c:pt idx="22">
                  <c:v>13</c:v>
                </c:pt>
                <c:pt idx="23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7-704B-B26E-16F6A2D6E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462440"/>
        <c:axId val="2081459512"/>
      </c:barChart>
      <c:lineChart>
        <c:grouping val="standard"/>
        <c:varyColors val="0"/>
        <c:ser>
          <c:idx val="1"/>
          <c:order val="1"/>
          <c:tx>
            <c:strRef>
              <c:f>[1]Sheet1!$C$148</c:f>
              <c:strCache>
                <c:ptCount val="1"/>
                <c:pt idx="0">
                  <c:v>RAMP-UP/OPERATIONAL LIMITS (_CONFIRM LOTTI'S UPDATED EMT NUMBERS!!!)</c:v>
                </c:pt>
              </c:strCache>
            </c:strRef>
          </c:tx>
          <c:marker>
            <c:symbol val="none"/>
          </c:marker>
          <c:val>
            <c:numRef>
              <c:f>[1]Sheet1!$F$149:$AC$149</c:f>
              <c:numCache>
                <c:formatCode>General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7-704B-B26E-16F6A2D6E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462440"/>
        <c:axId val="2081459512"/>
      </c:lineChart>
      <c:catAx>
        <c:axId val="2081462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1459512"/>
        <c:crosses val="autoZero"/>
        <c:auto val="1"/>
        <c:lblAlgn val="ctr"/>
        <c:lblOffset val="100"/>
        <c:noMultiLvlLbl val="0"/>
      </c:catAx>
      <c:valAx>
        <c:axId val="2081459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81462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297462817148"/>
          <c:y val="9.7030110819480903E-2"/>
          <c:w val="0.24763451443569601"/>
          <c:h val="0.185952901720618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0629921259796E-2"/>
          <c:y val="6.0185185185185203E-2"/>
          <c:w val="0.85574518810148703"/>
          <c:h val="0.73753135024788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[1]Sheet1!$D$141</c:f>
              <c:strCache>
                <c:ptCount val="1"/>
                <c:pt idx="0">
                  <c:v>Detectors</c:v>
                </c:pt>
              </c:strCache>
            </c:strRef>
          </c:tx>
          <c:invertIfNegative val="0"/>
          <c:cat>
            <c:multiLvlStrRef>
              <c:f>[1]Sheet1!$F$3:$AC$4</c:f>
              <c:multiLvlStrCache>
                <c:ptCount val="2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</c:lvl>
              </c:multiLvlStrCache>
            </c:multiLvlStrRef>
          </c:cat>
          <c:val>
            <c:numRef>
              <c:f>[1]Sheet1!$F$141:$AC$141</c:f>
              <c:numCache>
                <c:formatCode>General</c:formatCode>
                <c:ptCount val="2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21.6</c:v>
                </c:pt>
                <c:pt idx="4">
                  <c:v>14.600000000000001</c:v>
                </c:pt>
                <c:pt idx="5">
                  <c:v>15.600000000000001</c:v>
                </c:pt>
                <c:pt idx="6">
                  <c:v>16.100000000000001</c:v>
                </c:pt>
                <c:pt idx="7">
                  <c:v>17.100000000000001</c:v>
                </c:pt>
                <c:pt idx="8">
                  <c:v>21.1</c:v>
                </c:pt>
                <c:pt idx="9">
                  <c:v>22</c:v>
                </c:pt>
                <c:pt idx="10">
                  <c:v>27.2</c:v>
                </c:pt>
                <c:pt idx="11">
                  <c:v>29.2</c:v>
                </c:pt>
                <c:pt idx="12">
                  <c:v>33.199999999999996</c:v>
                </c:pt>
                <c:pt idx="13">
                  <c:v>35.199999999999996</c:v>
                </c:pt>
                <c:pt idx="14">
                  <c:v>31.199999999999996</c:v>
                </c:pt>
                <c:pt idx="15">
                  <c:v>31.900000000000002</c:v>
                </c:pt>
                <c:pt idx="16">
                  <c:v>31.900000000000002</c:v>
                </c:pt>
                <c:pt idx="17">
                  <c:v>33.410000000000004</c:v>
                </c:pt>
                <c:pt idx="18">
                  <c:v>34.700000000000003</c:v>
                </c:pt>
                <c:pt idx="19">
                  <c:v>35</c:v>
                </c:pt>
                <c:pt idx="20">
                  <c:v>33.5</c:v>
                </c:pt>
                <c:pt idx="21">
                  <c:v>32</c:v>
                </c:pt>
                <c:pt idx="22">
                  <c:v>33</c:v>
                </c:pt>
                <c:pt idx="2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D-4241-8960-70134AF6D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594520"/>
        <c:axId val="2084591592"/>
      </c:barChart>
      <c:lineChart>
        <c:grouping val="standard"/>
        <c:varyColors val="0"/>
        <c:ser>
          <c:idx val="1"/>
          <c:order val="1"/>
          <c:tx>
            <c:strRef>
              <c:f>[1]Sheet1!$C$148</c:f>
              <c:strCache>
                <c:ptCount val="1"/>
                <c:pt idx="0">
                  <c:v>RAMP-UP/OPERATIONAL LIMITS (_CONFIRM LOTTI'S UPDATED EMT NUMBERS!!!)</c:v>
                </c:pt>
              </c:strCache>
            </c:strRef>
          </c:tx>
          <c:marker>
            <c:symbol val="none"/>
          </c:marker>
          <c:val>
            <c:numRef>
              <c:f>[1]Sheet1!$F$150:$AC$150</c:f>
              <c:numCache>
                <c:formatCode>General</c:formatCode>
                <c:ptCount val="2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D-4241-8960-70134AF6D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94520"/>
        <c:axId val="2084591592"/>
      </c:lineChart>
      <c:catAx>
        <c:axId val="2084594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591592"/>
        <c:crosses val="autoZero"/>
        <c:auto val="1"/>
        <c:lblAlgn val="ctr"/>
        <c:lblOffset val="100"/>
        <c:noMultiLvlLbl val="0"/>
      </c:catAx>
      <c:valAx>
        <c:axId val="2084591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84594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297462817148"/>
          <c:y val="9.7030110819480903E-2"/>
          <c:w val="0.199172572178478"/>
          <c:h val="0.185952901720618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0629921259796E-2"/>
          <c:y val="6.0185185185185203E-2"/>
          <c:w val="0.85574518810148703"/>
          <c:h val="0.73753135024788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[1]Sheet1!$D$142</c:f>
              <c:strCache>
                <c:ptCount val="1"/>
                <c:pt idx="0">
                  <c:v>Choppers</c:v>
                </c:pt>
              </c:strCache>
            </c:strRef>
          </c:tx>
          <c:invertIfNegative val="0"/>
          <c:cat>
            <c:multiLvlStrRef>
              <c:f>[1]Sheet1!$F$3:$AC$4</c:f>
              <c:multiLvlStrCache>
                <c:ptCount val="2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</c:lvl>
              </c:multiLvlStrCache>
            </c:multiLvlStrRef>
          </c:cat>
          <c:val>
            <c:numRef>
              <c:f>[1]Sheet1!$F$142:$AC$142</c:f>
              <c:numCache>
                <c:formatCode>General</c:formatCode>
                <c:ptCount val="24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9</c:v>
                </c:pt>
                <c:pt idx="4">
                  <c:v>10.15</c:v>
                </c:pt>
                <c:pt idx="5">
                  <c:v>11.35</c:v>
                </c:pt>
                <c:pt idx="6">
                  <c:v>11.85</c:v>
                </c:pt>
                <c:pt idx="7">
                  <c:v>10.85</c:v>
                </c:pt>
                <c:pt idx="8">
                  <c:v>8.85</c:v>
                </c:pt>
                <c:pt idx="9">
                  <c:v>9.4999999999999982</c:v>
                </c:pt>
                <c:pt idx="10">
                  <c:v>12.2</c:v>
                </c:pt>
                <c:pt idx="11">
                  <c:v>14.449999999999998</c:v>
                </c:pt>
                <c:pt idx="12">
                  <c:v>14.449999999999998</c:v>
                </c:pt>
                <c:pt idx="13">
                  <c:v>14.449999999999998</c:v>
                </c:pt>
                <c:pt idx="14">
                  <c:v>14.449999999999998</c:v>
                </c:pt>
                <c:pt idx="15">
                  <c:v>15.649999999999999</c:v>
                </c:pt>
                <c:pt idx="16">
                  <c:v>15.649999999999999</c:v>
                </c:pt>
                <c:pt idx="17">
                  <c:v>15.649999999999999</c:v>
                </c:pt>
                <c:pt idx="18">
                  <c:v>17.95</c:v>
                </c:pt>
                <c:pt idx="19">
                  <c:v>21.5</c:v>
                </c:pt>
                <c:pt idx="20">
                  <c:v>21.25</c:v>
                </c:pt>
                <c:pt idx="21">
                  <c:v>21.25</c:v>
                </c:pt>
                <c:pt idx="22">
                  <c:v>19</c:v>
                </c:pt>
                <c:pt idx="23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4-774B-A9CF-39E629159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781016"/>
        <c:axId val="2087783928"/>
      </c:barChart>
      <c:lineChart>
        <c:grouping val="standard"/>
        <c:varyColors val="0"/>
        <c:ser>
          <c:idx val="1"/>
          <c:order val="1"/>
          <c:tx>
            <c:strRef>
              <c:f>[1]Sheet1!$C$148</c:f>
              <c:strCache>
                <c:ptCount val="1"/>
                <c:pt idx="0">
                  <c:v>RAMP-UP/OPERATIONAL LIMITS (_CONFIRM LOTTI'S UPDATED EMT NUMBERS!!!)</c:v>
                </c:pt>
              </c:strCache>
            </c:strRef>
          </c:tx>
          <c:marker>
            <c:symbol val="none"/>
          </c:marker>
          <c:val>
            <c:numRef>
              <c:f>[1]Sheet1!$F$151:$AC$151</c:f>
              <c:numCache>
                <c:formatCode>General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4-774B-A9CF-39E629159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781016"/>
        <c:axId val="2087783928"/>
      </c:lineChart>
      <c:catAx>
        <c:axId val="2087781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7783928"/>
        <c:crosses val="autoZero"/>
        <c:auto val="1"/>
        <c:lblAlgn val="ctr"/>
        <c:lblOffset val="100"/>
        <c:noMultiLvlLbl val="0"/>
      </c:catAx>
      <c:valAx>
        <c:axId val="2087783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87781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297462817148"/>
          <c:y val="9.7030110819480903E-2"/>
          <c:w val="0.196500437445319"/>
          <c:h val="0.185952901720618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0629921259796E-2"/>
          <c:y val="6.0185185185185203E-2"/>
          <c:w val="0.85574518810148703"/>
          <c:h val="0.73753135024788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[1]Sheet1!$D$143</c:f>
              <c:strCache>
                <c:ptCount val="1"/>
                <c:pt idx="0">
                  <c:v>MCA</c:v>
                </c:pt>
              </c:strCache>
            </c:strRef>
          </c:tx>
          <c:invertIfNegative val="0"/>
          <c:cat>
            <c:multiLvlStrRef>
              <c:f>[1]Sheet1!$F$3:$AC$4</c:f>
              <c:multiLvlStrCache>
                <c:ptCount val="2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</c:lvl>
              </c:multiLvlStrCache>
            </c:multiLvlStrRef>
          </c:cat>
          <c:val>
            <c:numRef>
              <c:f>[1]Sheet1!$F$143:$AC$143</c:f>
              <c:numCache>
                <c:formatCode>General</c:formatCode>
                <c:ptCount val="24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7.6</c:v>
                </c:pt>
                <c:pt idx="4">
                  <c:v>8.1</c:v>
                </c:pt>
                <c:pt idx="5">
                  <c:v>7.3500000000000005</c:v>
                </c:pt>
                <c:pt idx="6">
                  <c:v>7.8500000000000005</c:v>
                </c:pt>
                <c:pt idx="7">
                  <c:v>7.1000000000000005</c:v>
                </c:pt>
                <c:pt idx="8">
                  <c:v>5.1000000000000005</c:v>
                </c:pt>
                <c:pt idx="9">
                  <c:v>5.25</c:v>
                </c:pt>
                <c:pt idx="10">
                  <c:v>5.9500000000000011</c:v>
                </c:pt>
                <c:pt idx="11">
                  <c:v>6.6999999999999993</c:v>
                </c:pt>
                <c:pt idx="12">
                  <c:v>6.6999999999999993</c:v>
                </c:pt>
                <c:pt idx="13">
                  <c:v>6.6999999999999993</c:v>
                </c:pt>
                <c:pt idx="14">
                  <c:v>6.6999999999999993</c:v>
                </c:pt>
                <c:pt idx="15">
                  <c:v>7.0249999999999995</c:v>
                </c:pt>
                <c:pt idx="16">
                  <c:v>6.8999999999999995</c:v>
                </c:pt>
                <c:pt idx="17">
                  <c:v>6.8999999999999995</c:v>
                </c:pt>
                <c:pt idx="18">
                  <c:v>7.7</c:v>
                </c:pt>
                <c:pt idx="19">
                  <c:v>9</c:v>
                </c:pt>
                <c:pt idx="20">
                  <c:v>9.5</c:v>
                </c:pt>
                <c:pt idx="21">
                  <c:v>9.5</c:v>
                </c:pt>
                <c:pt idx="22">
                  <c:v>9.5</c:v>
                </c:pt>
                <c:pt idx="23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0-C641-8BC4-C8FA48CC9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815480"/>
        <c:axId val="2087818392"/>
      </c:barChart>
      <c:lineChart>
        <c:grouping val="standard"/>
        <c:varyColors val="0"/>
        <c:ser>
          <c:idx val="1"/>
          <c:order val="1"/>
          <c:tx>
            <c:strRef>
              <c:f>[1]Sheet1!$C$148</c:f>
              <c:strCache>
                <c:ptCount val="1"/>
                <c:pt idx="0">
                  <c:v>RAMP-UP/OPERATIONAL LIMITS (_CONFIRM LOTTI'S UPDATED EMT NUMBERS!!!)</c:v>
                </c:pt>
              </c:strCache>
            </c:strRef>
          </c:tx>
          <c:marker>
            <c:symbol val="none"/>
          </c:marker>
          <c:val>
            <c:numRef>
              <c:f>[1]Sheet1!$F$152:$AC$152</c:f>
              <c:numCache>
                <c:formatCode>General</c:formatCode>
                <c:ptCount val="2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0-C641-8BC4-C8FA48CC9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815480"/>
        <c:axId val="2087818392"/>
      </c:lineChart>
      <c:catAx>
        <c:axId val="208781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7818392"/>
        <c:crosses val="autoZero"/>
        <c:auto val="1"/>
        <c:lblAlgn val="ctr"/>
        <c:lblOffset val="100"/>
        <c:noMultiLvlLbl val="0"/>
      </c:catAx>
      <c:valAx>
        <c:axId val="2087818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87815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297462817148"/>
          <c:y val="9.7030110819480903E-2"/>
          <c:w val="0.16461307961504801"/>
          <c:h val="0.185952901720618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0629921259796E-2"/>
          <c:y val="6.0185185185185203E-2"/>
          <c:w val="0.85574518810148703"/>
          <c:h val="0.73753135024788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[1]Sheet1!$D$154</c:f>
              <c:strCache>
                <c:ptCount val="1"/>
                <c:pt idx="0">
                  <c:v>DELTA</c:v>
                </c:pt>
              </c:strCache>
            </c:strRef>
          </c:tx>
          <c:invertIfNegative val="0"/>
          <c:cat>
            <c:multiLvlStrRef>
              <c:f>[1]Sheet1!$F$3:$AC$4</c:f>
              <c:multiLvlStrCache>
                <c:ptCount val="2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  <c:pt idx="20">
                    <c:v>2024</c:v>
                  </c:pt>
                </c:lvl>
              </c:multiLvlStrCache>
            </c:multiLvlStrRef>
          </c:cat>
          <c:val>
            <c:numRef>
              <c:f>[1]Sheet1!$F$154:$AC$154</c:f>
              <c:numCache>
                <c:formatCode>General</c:formatCode>
                <c:ptCount val="24"/>
                <c:pt idx="0">
                  <c:v>-11.25</c:v>
                </c:pt>
                <c:pt idx="1">
                  <c:v>-11.25</c:v>
                </c:pt>
                <c:pt idx="2">
                  <c:v>-10.25</c:v>
                </c:pt>
                <c:pt idx="3">
                  <c:v>-10.300000000000004</c:v>
                </c:pt>
                <c:pt idx="4">
                  <c:v>-0.95000000000000284</c:v>
                </c:pt>
                <c:pt idx="5">
                  <c:v>-0.40000000000000568</c:v>
                </c:pt>
                <c:pt idx="6">
                  <c:v>-2.9000000000000057</c:v>
                </c:pt>
                <c:pt idx="7">
                  <c:v>-1.1500000000000057</c:v>
                </c:pt>
                <c:pt idx="8">
                  <c:v>-0.15000000000000568</c:v>
                </c:pt>
                <c:pt idx="9">
                  <c:v>-1.75</c:v>
                </c:pt>
                <c:pt idx="10">
                  <c:v>-13.049999999999997</c:v>
                </c:pt>
                <c:pt idx="11">
                  <c:v>-18.049999999999997</c:v>
                </c:pt>
                <c:pt idx="12">
                  <c:v>-22.049999999999983</c:v>
                </c:pt>
                <c:pt idx="13">
                  <c:v>-24.049999999999983</c:v>
                </c:pt>
                <c:pt idx="14">
                  <c:v>-20.049999999999983</c:v>
                </c:pt>
                <c:pt idx="15">
                  <c:v>-21.974999999999994</c:v>
                </c:pt>
                <c:pt idx="16">
                  <c:v>-21.849999999999994</c:v>
                </c:pt>
                <c:pt idx="17">
                  <c:v>-23.36</c:v>
                </c:pt>
                <c:pt idx="18">
                  <c:v>-29.550000000000011</c:v>
                </c:pt>
                <c:pt idx="19">
                  <c:v>-36</c:v>
                </c:pt>
                <c:pt idx="20">
                  <c:v>-36.75</c:v>
                </c:pt>
                <c:pt idx="21">
                  <c:v>-35.25</c:v>
                </c:pt>
                <c:pt idx="22">
                  <c:v>-32.5</c:v>
                </c:pt>
                <c:pt idx="23">
                  <c:v>-28.5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0-5D4E-AE75-4AD1907B8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081240"/>
        <c:axId val="2131082648"/>
      </c:barChart>
      <c:catAx>
        <c:axId val="2131081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1082648"/>
        <c:crosses val="autoZero"/>
        <c:auto val="1"/>
        <c:lblAlgn val="ctr"/>
        <c:lblOffset val="100"/>
        <c:noMultiLvlLbl val="0"/>
      </c:catAx>
      <c:valAx>
        <c:axId val="2131082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1081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13197819868201"/>
          <c:y val="0.61300042310734904"/>
          <c:w val="0.199172572178478"/>
          <c:h val="0.185952901720618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Sheet2!$B$11</c:f>
              <c:strCache>
                <c:ptCount val="1"/>
                <c:pt idx="0">
                  <c:v>BCG Core activities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Sheet2!$C$10:$G$10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Sheet2!$C$11:$G$11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2-5A4F-B278-233B5D1A6CA7}"/>
            </c:ext>
          </c:extLst>
        </c:ser>
        <c:ser>
          <c:idx val="1"/>
          <c:order val="1"/>
          <c:tx>
            <c:strRef>
              <c:f>Sheet2!$B$12</c:f>
              <c:strCache>
                <c:ptCount val="1"/>
                <c:pt idx="0">
                  <c:v>Installation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Sheet2!$C$10:$G$10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Sheet2!$C$12:$G$12</c:f>
              <c:numCache>
                <c:formatCode>General</c:formatCode>
                <c:ptCount val="5"/>
                <c:pt idx="0">
                  <c:v>1.9</c:v>
                </c:pt>
                <c:pt idx="1">
                  <c:v>7.0250000000000004</c:v>
                </c:pt>
                <c:pt idx="2">
                  <c:v>7.8250000000000002</c:v>
                </c:pt>
                <c:pt idx="3">
                  <c:v>3.75</c:v>
                </c:pt>
                <c:pt idx="4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2-5A4F-B278-233B5D1A6CA7}"/>
            </c:ext>
          </c:extLst>
        </c:ser>
        <c:ser>
          <c:idx val="2"/>
          <c:order val="2"/>
          <c:tx>
            <c:strRef>
              <c:f>Sheet2!$B$13</c:f>
              <c:strCache>
                <c:ptCount val="1"/>
                <c:pt idx="0">
                  <c:v>Hot Commissioning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Sheet2!$C$10:$G$10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Sheet2!$C$13:$G$13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7.5</c:v>
                </c:pt>
                <c:pt idx="3">
                  <c:v>7.55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2-5A4F-B278-233B5D1A6CA7}"/>
            </c:ext>
          </c:extLst>
        </c:ser>
        <c:ser>
          <c:idx val="3"/>
          <c:order val="3"/>
          <c:tx>
            <c:strRef>
              <c:f>Sheet2!$B$14</c:f>
              <c:strCache>
                <c:ptCount val="1"/>
                <c:pt idx="0">
                  <c:v>Operations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Sheet2!$C$10:$G$10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Sheet2!$C$14:$G$14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1.875</c:v>
                </c:pt>
                <c:pt idx="4">
                  <c:v>1.875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2-5A4F-B278-233B5D1A6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2030719"/>
        <c:axId val="1995636623"/>
      </c:barChart>
      <c:lineChart>
        <c:grouping val="standard"/>
        <c:varyColors val="0"/>
        <c:ser>
          <c:idx val="4"/>
          <c:order val="4"/>
          <c:tx>
            <c:strRef>
              <c:f>Sheet2!$B$15</c:f>
              <c:strCache>
                <c:ptCount val="1"/>
                <c:pt idx="0">
                  <c:v>Staff Plan</c:v>
                </c:pt>
              </c:strCache>
            </c:strRef>
          </c:tx>
          <c:spPr>
            <a:ln w="349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Sheet2!$C$10:$G$10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Sheet2!$C$15:$G$15</c:f>
              <c:numCache>
                <c:formatCode>General</c:formatCode>
                <c:ptCount val="5"/>
                <c:pt idx="0">
                  <c:v>6.5</c:v>
                </c:pt>
                <c:pt idx="1">
                  <c:v>10</c:v>
                </c:pt>
                <c:pt idx="2">
                  <c:v>13.5</c:v>
                </c:pt>
                <c:pt idx="3">
                  <c:v>14.5</c:v>
                </c:pt>
                <c:pt idx="4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82-5A4F-B278-233B5D1A6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030719"/>
        <c:axId val="1995636623"/>
      </c:lineChart>
      <c:catAx>
        <c:axId val="19120307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95636623"/>
        <c:crosses val="autoZero"/>
        <c:auto val="1"/>
        <c:lblAlgn val="ctr"/>
        <c:lblOffset val="100"/>
        <c:noMultiLvlLbl val="0"/>
      </c:catAx>
      <c:valAx>
        <c:axId val="199563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12030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78316</xdr:colOff>
      <xdr:row>26</xdr:row>
      <xdr:rowOff>50799</xdr:rowOff>
    </xdr:from>
    <xdr:to>
      <xdr:col>37</xdr:col>
      <xdr:colOff>522817</xdr:colOff>
      <xdr:row>44</xdr:row>
      <xdr:rowOff>169333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3BEC43-4A2F-874A-83D8-3DD894EC0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12701</xdr:colOff>
      <xdr:row>44</xdr:row>
      <xdr:rowOff>38099</xdr:rowOff>
    </xdr:from>
    <xdr:to>
      <xdr:col>35</xdr:col>
      <xdr:colOff>457201</xdr:colOff>
      <xdr:row>61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FA411A-50F5-1F4B-A88E-C2E622EDC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42334</xdr:colOff>
      <xdr:row>24</xdr:row>
      <xdr:rowOff>12699</xdr:rowOff>
    </xdr:from>
    <xdr:to>
      <xdr:col>41</xdr:col>
      <xdr:colOff>486834</xdr:colOff>
      <xdr:row>42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2FE2D3-E97C-FC46-B660-8065A6710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25399</xdr:colOff>
      <xdr:row>43</xdr:row>
      <xdr:rowOff>182032</xdr:rowOff>
    </xdr:from>
    <xdr:to>
      <xdr:col>41</xdr:col>
      <xdr:colOff>469900</xdr:colOff>
      <xdr:row>61</xdr:row>
      <xdr:rowOff>71966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56C412-4D8A-E74C-B0ED-DDA7260F8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16933</xdr:colOff>
      <xdr:row>65</xdr:row>
      <xdr:rowOff>33867</xdr:rowOff>
    </xdr:from>
    <xdr:to>
      <xdr:col>41</xdr:col>
      <xdr:colOff>508000</xdr:colOff>
      <xdr:row>87</xdr:row>
      <xdr:rowOff>127001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658F9AD-DCF0-B346-A8FF-C2C826EAC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6</xdr:row>
      <xdr:rowOff>57150</xdr:rowOff>
    </xdr:from>
    <xdr:to>
      <xdr:col>16</xdr:col>
      <xdr:colOff>577850</xdr:colOff>
      <xdr:row>31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3004EC-BD3F-7049-8F70-8D91C4C062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Effort_InstTech_AR2018_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ffort_Estimations"/>
      <sheetName val="Sheet2"/>
    </sheetNames>
    <sheetDataSet>
      <sheetData sheetId="0">
        <row r="3">
          <cell r="F3">
            <v>2019</v>
          </cell>
          <cell r="G3"/>
          <cell r="H3"/>
          <cell r="I3"/>
          <cell r="J3">
            <v>2020</v>
          </cell>
          <cell r="K3"/>
          <cell r="L3"/>
          <cell r="M3"/>
          <cell r="N3">
            <v>2021</v>
          </cell>
          <cell r="O3"/>
          <cell r="P3"/>
          <cell r="Q3"/>
          <cell r="R3">
            <v>2022</v>
          </cell>
          <cell r="S3"/>
          <cell r="T3"/>
          <cell r="U3"/>
          <cell r="V3">
            <v>2023</v>
          </cell>
          <cell r="W3"/>
          <cell r="X3"/>
          <cell r="Y3"/>
          <cell r="Z3">
            <v>2024</v>
          </cell>
          <cell r="AA3"/>
          <cell r="AB3"/>
          <cell r="AC3"/>
        </row>
        <row r="4">
          <cell r="F4" t="str">
            <v>Q1</v>
          </cell>
          <cell r="G4" t="str">
            <v>Q2</v>
          </cell>
          <cell r="H4" t="str">
            <v>Q3</v>
          </cell>
          <cell r="I4" t="str">
            <v>Q4</v>
          </cell>
          <cell r="J4" t="str">
            <v>Q1</v>
          </cell>
          <cell r="K4" t="str">
            <v>Q2</v>
          </cell>
          <cell r="L4" t="str">
            <v>Q3</v>
          </cell>
          <cell r="M4" t="str">
            <v>Q4</v>
          </cell>
          <cell r="N4" t="str">
            <v>Q1</v>
          </cell>
          <cell r="O4" t="str">
            <v>Q2</v>
          </cell>
          <cell r="P4" t="str">
            <v>Q3</v>
          </cell>
          <cell r="Q4" t="str">
            <v>Q4</v>
          </cell>
          <cell r="R4" t="str">
            <v>Q1</v>
          </cell>
          <cell r="S4" t="str">
            <v>Q2</v>
          </cell>
          <cell r="T4" t="str">
            <v>Q3</v>
          </cell>
          <cell r="U4" t="str">
            <v>Q4</v>
          </cell>
          <cell r="V4" t="str">
            <v>Q1</v>
          </cell>
          <cell r="W4" t="str">
            <v>Q2</v>
          </cell>
          <cell r="X4" t="str">
            <v>Q3</v>
          </cell>
          <cell r="Y4" t="str">
            <v>Q4</v>
          </cell>
          <cell r="Z4" t="str">
            <v>Q1</v>
          </cell>
          <cell r="AA4" t="str">
            <v>Q2</v>
          </cell>
          <cell r="AB4" t="str">
            <v>Q3</v>
          </cell>
          <cell r="AC4" t="str">
            <v>Q4</v>
          </cell>
        </row>
        <row r="140">
          <cell r="D140" t="str">
            <v>Optics&amp;Shield</v>
          </cell>
          <cell r="F140">
            <v>6.5</v>
          </cell>
          <cell r="G140">
            <v>6.5</v>
          </cell>
          <cell r="H140">
            <v>6.5</v>
          </cell>
          <cell r="I140">
            <v>6.1</v>
          </cell>
          <cell r="J140">
            <v>3.1</v>
          </cell>
          <cell r="K140">
            <v>3.1</v>
          </cell>
          <cell r="L140">
            <v>6.1</v>
          </cell>
          <cell r="M140">
            <v>6.1</v>
          </cell>
          <cell r="N140">
            <v>6.1</v>
          </cell>
          <cell r="O140">
            <v>7</v>
          </cell>
          <cell r="P140">
            <v>9.6999999999999993</v>
          </cell>
          <cell r="Q140">
            <v>9.6999999999999993</v>
          </cell>
          <cell r="R140">
            <v>9.6999999999999993</v>
          </cell>
          <cell r="S140">
            <v>9.6999999999999993</v>
          </cell>
          <cell r="T140">
            <v>9.6999999999999993</v>
          </cell>
          <cell r="U140">
            <v>9.3999999999999986</v>
          </cell>
          <cell r="V140">
            <v>9.3999999999999986</v>
          </cell>
          <cell r="W140">
            <v>9.3999999999999986</v>
          </cell>
          <cell r="X140">
            <v>11.2</v>
          </cell>
          <cell r="Y140">
            <v>12.5</v>
          </cell>
          <cell r="Z140">
            <v>14.5</v>
          </cell>
          <cell r="AA140">
            <v>14.5</v>
          </cell>
          <cell r="AB140">
            <v>13</v>
          </cell>
          <cell r="AC140">
            <v>12.5</v>
          </cell>
        </row>
        <row r="141">
          <cell r="D141" t="str">
            <v>Detectors</v>
          </cell>
          <cell r="F141">
            <v>22</v>
          </cell>
          <cell r="G141">
            <v>22</v>
          </cell>
          <cell r="H141">
            <v>22</v>
          </cell>
          <cell r="I141">
            <v>21.6</v>
          </cell>
          <cell r="J141">
            <v>14.600000000000001</v>
          </cell>
          <cell r="K141">
            <v>15.600000000000001</v>
          </cell>
          <cell r="L141">
            <v>16.100000000000001</v>
          </cell>
          <cell r="M141">
            <v>17.100000000000001</v>
          </cell>
          <cell r="N141">
            <v>21.1</v>
          </cell>
          <cell r="O141">
            <v>22</v>
          </cell>
          <cell r="P141">
            <v>27.2</v>
          </cell>
          <cell r="Q141">
            <v>29.2</v>
          </cell>
          <cell r="R141">
            <v>33.199999999999996</v>
          </cell>
          <cell r="S141">
            <v>35.199999999999996</v>
          </cell>
          <cell r="T141">
            <v>31.199999999999996</v>
          </cell>
          <cell r="U141">
            <v>31.900000000000002</v>
          </cell>
          <cell r="V141">
            <v>31.900000000000002</v>
          </cell>
          <cell r="W141">
            <v>33.410000000000004</v>
          </cell>
          <cell r="X141">
            <v>34.700000000000003</v>
          </cell>
          <cell r="Y141">
            <v>35</v>
          </cell>
          <cell r="Z141">
            <v>33.5</v>
          </cell>
          <cell r="AA141">
            <v>32</v>
          </cell>
          <cell r="AB141">
            <v>33</v>
          </cell>
          <cell r="AC141">
            <v>31</v>
          </cell>
        </row>
        <row r="142">
          <cell r="D142" t="str">
            <v>Choppers</v>
          </cell>
          <cell r="F142">
            <v>8.25</v>
          </cell>
          <cell r="G142">
            <v>8.25</v>
          </cell>
          <cell r="H142">
            <v>8.25</v>
          </cell>
          <cell r="I142">
            <v>9</v>
          </cell>
          <cell r="J142">
            <v>10.15</v>
          </cell>
          <cell r="K142">
            <v>11.35</v>
          </cell>
          <cell r="L142">
            <v>11.85</v>
          </cell>
          <cell r="M142">
            <v>10.85</v>
          </cell>
          <cell r="N142">
            <v>8.85</v>
          </cell>
          <cell r="O142">
            <v>9.4999999999999982</v>
          </cell>
          <cell r="P142">
            <v>12.2</v>
          </cell>
          <cell r="Q142">
            <v>14.449999999999998</v>
          </cell>
          <cell r="R142">
            <v>14.449999999999998</v>
          </cell>
          <cell r="S142">
            <v>14.449999999999998</v>
          </cell>
          <cell r="T142">
            <v>14.449999999999998</v>
          </cell>
          <cell r="U142">
            <v>15.649999999999999</v>
          </cell>
          <cell r="V142">
            <v>15.649999999999999</v>
          </cell>
          <cell r="W142">
            <v>15.649999999999999</v>
          </cell>
          <cell r="X142">
            <v>17.95</v>
          </cell>
          <cell r="Y142">
            <v>21.5</v>
          </cell>
          <cell r="Z142">
            <v>21.25</v>
          </cell>
          <cell r="AA142">
            <v>21.25</v>
          </cell>
          <cell r="AB142">
            <v>19</v>
          </cell>
          <cell r="AC142">
            <v>17.5</v>
          </cell>
        </row>
        <row r="143">
          <cell r="D143" t="str">
            <v>MCA</v>
          </cell>
          <cell r="F143">
            <v>7.5</v>
          </cell>
          <cell r="G143">
            <v>7.5</v>
          </cell>
          <cell r="H143">
            <v>7.5</v>
          </cell>
          <cell r="I143">
            <v>7.6</v>
          </cell>
          <cell r="J143">
            <v>8.1</v>
          </cell>
          <cell r="K143">
            <v>7.3500000000000005</v>
          </cell>
          <cell r="L143">
            <v>7.8500000000000005</v>
          </cell>
          <cell r="M143">
            <v>7.1000000000000005</v>
          </cell>
          <cell r="N143">
            <v>5.1000000000000005</v>
          </cell>
          <cell r="O143">
            <v>5.25</v>
          </cell>
          <cell r="P143">
            <v>5.9500000000000011</v>
          </cell>
          <cell r="Q143">
            <v>6.6999999999999993</v>
          </cell>
          <cell r="R143">
            <v>6.6999999999999993</v>
          </cell>
          <cell r="S143">
            <v>6.6999999999999993</v>
          </cell>
          <cell r="T143">
            <v>6.6999999999999993</v>
          </cell>
          <cell r="U143">
            <v>7.0249999999999995</v>
          </cell>
          <cell r="V143">
            <v>6.8999999999999995</v>
          </cell>
          <cell r="W143">
            <v>6.8999999999999995</v>
          </cell>
          <cell r="X143">
            <v>7.7</v>
          </cell>
          <cell r="Y143">
            <v>9</v>
          </cell>
          <cell r="Z143">
            <v>9.5</v>
          </cell>
          <cell r="AA143">
            <v>9.5</v>
          </cell>
          <cell r="AB143">
            <v>9.5</v>
          </cell>
          <cell r="AC143">
            <v>9.5</v>
          </cell>
        </row>
        <row r="148">
          <cell r="C148" t="str">
            <v>RAMP-UP/OPERATIONAL LIMITS (_CONFIRM LOTTI'S UPDATED EMT NUMBERS!!!)</v>
          </cell>
        </row>
        <row r="149">
          <cell r="F149">
            <v>4</v>
          </cell>
          <cell r="G149">
            <v>4</v>
          </cell>
          <cell r="H149">
            <v>4</v>
          </cell>
          <cell r="I149">
            <v>4</v>
          </cell>
          <cell r="J149">
            <v>4</v>
          </cell>
          <cell r="K149">
            <v>5</v>
          </cell>
          <cell r="L149">
            <v>6</v>
          </cell>
          <cell r="M149">
            <v>7</v>
          </cell>
          <cell r="N149">
            <v>8</v>
          </cell>
          <cell r="O149">
            <v>8</v>
          </cell>
          <cell r="P149">
            <v>8</v>
          </cell>
          <cell r="Q149">
            <v>8</v>
          </cell>
          <cell r="R149">
            <v>8</v>
          </cell>
          <cell r="S149">
            <v>8</v>
          </cell>
          <cell r="T149">
            <v>8</v>
          </cell>
          <cell r="U149">
            <v>8</v>
          </cell>
          <cell r="V149">
            <v>8</v>
          </cell>
          <cell r="W149">
            <v>8</v>
          </cell>
          <cell r="X149">
            <v>8</v>
          </cell>
          <cell r="Y149">
            <v>8</v>
          </cell>
          <cell r="Z149">
            <v>8</v>
          </cell>
          <cell r="AA149">
            <v>8</v>
          </cell>
          <cell r="AB149">
            <v>8</v>
          </cell>
          <cell r="AC149">
            <v>8</v>
          </cell>
        </row>
        <row r="150">
          <cell r="F150">
            <v>16</v>
          </cell>
          <cell r="G150">
            <v>16</v>
          </cell>
          <cell r="H150">
            <v>16</v>
          </cell>
          <cell r="I150">
            <v>16</v>
          </cell>
          <cell r="J150">
            <v>16</v>
          </cell>
          <cell r="K150">
            <v>16</v>
          </cell>
          <cell r="L150">
            <v>16</v>
          </cell>
          <cell r="M150">
            <v>16</v>
          </cell>
          <cell r="N150">
            <v>16</v>
          </cell>
          <cell r="O150">
            <v>16</v>
          </cell>
          <cell r="P150">
            <v>16</v>
          </cell>
          <cell r="Q150">
            <v>16</v>
          </cell>
          <cell r="R150">
            <v>16</v>
          </cell>
          <cell r="S150">
            <v>16</v>
          </cell>
          <cell r="T150">
            <v>16</v>
          </cell>
          <cell r="U150">
            <v>16</v>
          </cell>
          <cell r="V150">
            <v>16</v>
          </cell>
          <cell r="W150">
            <v>16</v>
          </cell>
          <cell r="X150">
            <v>16</v>
          </cell>
          <cell r="Y150">
            <v>16</v>
          </cell>
          <cell r="Z150">
            <v>16</v>
          </cell>
          <cell r="AA150">
            <v>16</v>
          </cell>
          <cell r="AB150">
            <v>16</v>
          </cell>
          <cell r="AC150">
            <v>16</v>
          </cell>
        </row>
        <row r="151">
          <cell r="F151">
            <v>6</v>
          </cell>
          <cell r="G151">
            <v>6</v>
          </cell>
          <cell r="H151">
            <v>7</v>
          </cell>
          <cell r="I151">
            <v>7</v>
          </cell>
          <cell r="J151">
            <v>8</v>
          </cell>
          <cell r="K151">
            <v>9</v>
          </cell>
          <cell r="L151">
            <v>10</v>
          </cell>
          <cell r="M151">
            <v>10</v>
          </cell>
          <cell r="N151">
            <v>10</v>
          </cell>
          <cell r="O151">
            <v>10</v>
          </cell>
          <cell r="P151">
            <v>10</v>
          </cell>
          <cell r="Q151">
            <v>10</v>
          </cell>
          <cell r="R151">
            <v>10</v>
          </cell>
          <cell r="S151">
            <v>10</v>
          </cell>
          <cell r="T151">
            <v>10</v>
          </cell>
          <cell r="U151">
            <v>10</v>
          </cell>
          <cell r="V151">
            <v>10</v>
          </cell>
          <cell r="W151">
            <v>10</v>
          </cell>
          <cell r="X151">
            <v>10</v>
          </cell>
          <cell r="Y151">
            <v>10</v>
          </cell>
          <cell r="Z151">
            <v>10</v>
          </cell>
          <cell r="AA151">
            <v>10</v>
          </cell>
          <cell r="AB151">
            <v>10</v>
          </cell>
          <cell r="AC151">
            <v>10</v>
          </cell>
        </row>
        <row r="152">
          <cell r="F152">
            <v>7</v>
          </cell>
          <cell r="G152">
            <v>7</v>
          </cell>
          <cell r="H152">
            <v>7</v>
          </cell>
          <cell r="I152">
            <v>7</v>
          </cell>
          <cell r="J152">
            <v>7</v>
          </cell>
          <cell r="K152">
            <v>7</v>
          </cell>
          <cell r="L152">
            <v>7</v>
          </cell>
          <cell r="M152">
            <v>7</v>
          </cell>
          <cell r="N152">
            <v>7</v>
          </cell>
          <cell r="O152">
            <v>8</v>
          </cell>
          <cell r="P152">
            <v>8</v>
          </cell>
          <cell r="Q152">
            <v>8</v>
          </cell>
          <cell r="R152">
            <v>8</v>
          </cell>
          <cell r="S152">
            <v>8</v>
          </cell>
          <cell r="T152">
            <v>8</v>
          </cell>
          <cell r="U152">
            <v>8</v>
          </cell>
          <cell r="V152">
            <v>8</v>
          </cell>
          <cell r="W152">
            <v>8</v>
          </cell>
          <cell r="X152">
            <v>8</v>
          </cell>
          <cell r="Y152">
            <v>8</v>
          </cell>
          <cell r="Z152">
            <v>8</v>
          </cell>
          <cell r="AA152">
            <v>8</v>
          </cell>
          <cell r="AB152">
            <v>8</v>
          </cell>
          <cell r="AC152">
            <v>8</v>
          </cell>
        </row>
        <row r="154">
          <cell r="D154" t="str">
            <v>DELTA</v>
          </cell>
          <cell r="F154">
            <v>-11.25</v>
          </cell>
          <cell r="G154">
            <v>-11.25</v>
          </cell>
          <cell r="H154">
            <v>-10.25</v>
          </cell>
          <cell r="I154">
            <v>-10.300000000000004</v>
          </cell>
          <cell r="J154">
            <v>-0.95000000000000284</v>
          </cell>
          <cell r="K154">
            <v>-0.40000000000000568</v>
          </cell>
          <cell r="L154">
            <v>-2.9000000000000057</v>
          </cell>
          <cell r="M154">
            <v>-1.1500000000000057</v>
          </cell>
          <cell r="N154">
            <v>-0.15000000000000568</v>
          </cell>
          <cell r="O154">
            <v>-1.75</v>
          </cell>
          <cell r="P154">
            <v>-13.049999999999997</v>
          </cell>
          <cell r="Q154">
            <v>-18.049999999999997</v>
          </cell>
          <cell r="R154">
            <v>-22.049999999999983</v>
          </cell>
          <cell r="S154">
            <v>-24.049999999999983</v>
          </cell>
          <cell r="T154">
            <v>-20.049999999999983</v>
          </cell>
          <cell r="U154">
            <v>-21.974999999999994</v>
          </cell>
          <cell r="V154">
            <v>-21.849999999999994</v>
          </cell>
          <cell r="W154">
            <v>-23.36</v>
          </cell>
          <cell r="X154">
            <v>-29.550000000000011</v>
          </cell>
          <cell r="Y154">
            <v>-36</v>
          </cell>
          <cell r="Z154">
            <v>-36.75</v>
          </cell>
          <cell r="AA154">
            <v>-35.25</v>
          </cell>
          <cell r="AB154">
            <v>-32.5</v>
          </cell>
          <cell r="AC154">
            <v>-28.5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B56D-121E-9245-8938-925868F4823C}">
  <dimension ref="A3:AS189"/>
  <sheetViews>
    <sheetView tabSelected="1" topLeftCell="G1" zoomScale="93" zoomScaleNormal="140" workbookViewId="0">
      <pane ySplit="1600" topLeftCell="A102" activePane="bottomLeft"/>
      <selection activeCell="B4" sqref="B4"/>
      <selection pane="bottomLeft" activeCell="AH156" sqref="AH156"/>
    </sheetView>
  </sheetViews>
  <sheetFormatPr baseColWidth="10" defaultRowHeight="16" x14ac:dyDescent="0.2"/>
  <cols>
    <col min="1" max="1" width="10.83203125" style="16"/>
    <col min="3" max="3" width="10.83203125" style="16"/>
    <col min="4" max="4" width="37.1640625" style="16" customWidth="1"/>
    <col min="6" max="29" width="6.5" customWidth="1"/>
    <col min="33" max="33" width="18.6640625" customWidth="1"/>
  </cols>
  <sheetData>
    <row r="3" spans="1:33" x14ac:dyDescent="0.2">
      <c r="F3" s="30">
        <v>2019</v>
      </c>
      <c r="G3" s="30"/>
      <c r="H3" s="30"/>
      <c r="I3" s="30"/>
      <c r="J3" s="30">
        <v>2020</v>
      </c>
      <c r="K3" s="30"/>
      <c r="L3" s="30"/>
      <c r="M3" s="30"/>
      <c r="N3" s="30">
        <v>2021</v>
      </c>
      <c r="O3" s="30"/>
      <c r="P3" s="30"/>
      <c r="Q3" s="30"/>
      <c r="R3" s="30">
        <v>2022</v>
      </c>
      <c r="S3" s="30"/>
      <c r="T3" s="30"/>
      <c r="U3" s="30"/>
      <c r="V3" s="30">
        <v>2023</v>
      </c>
      <c r="W3" s="30"/>
      <c r="X3" s="30"/>
      <c r="Y3" s="30"/>
      <c r="Z3" s="30">
        <v>2024</v>
      </c>
      <c r="AA3" s="30"/>
      <c r="AB3" s="30"/>
      <c r="AC3" s="30"/>
    </row>
    <row r="4" spans="1:33" x14ac:dyDescent="0.2">
      <c r="F4" s="1" t="s">
        <v>0</v>
      </c>
      <c r="G4" s="1" t="s">
        <v>1</v>
      </c>
      <c r="H4" s="1" t="s">
        <v>2</v>
      </c>
      <c r="I4" s="1" t="s">
        <v>3</v>
      </c>
      <c r="J4" s="1" t="s">
        <v>0</v>
      </c>
      <c r="K4" s="1" t="s">
        <v>1</v>
      </c>
      <c r="L4" s="1" t="s">
        <v>2</v>
      </c>
      <c r="M4" s="1" t="s">
        <v>3</v>
      </c>
      <c r="N4" s="1" t="s">
        <v>0</v>
      </c>
      <c r="O4" s="1" t="s">
        <v>1</v>
      </c>
      <c r="P4" s="1" t="s">
        <v>2</v>
      </c>
      <c r="Q4" s="1" t="s">
        <v>3</v>
      </c>
      <c r="R4" s="1" t="s">
        <v>0</v>
      </c>
      <c r="S4" s="1" t="s">
        <v>1</v>
      </c>
      <c r="T4" s="1" t="s">
        <v>2</v>
      </c>
      <c r="U4" s="1" t="s">
        <v>3</v>
      </c>
      <c r="V4" s="1" t="s">
        <v>0</v>
      </c>
      <c r="W4" s="1" t="s">
        <v>1</v>
      </c>
      <c r="X4" s="1" t="s">
        <v>2</v>
      </c>
      <c r="Y4" s="1" t="s">
        <v>3</v>
      </c>
      <c r="Z4" s="2" t="s">
        <v>0</v>
      </c>
      <c r="AA4" s="1" t="s">
        <v>1</v>
      </c>
      <c r="AB4" s="1" t="s">
        <v>2</v>
      </c>
      <c r="AC4" s="1" t="s">
        <v>3</v>
      </c>
    </row>
    <row r="5" spans="1:33" x14ac:dyDescent="0.2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1"/>
      <c r="AB5" s="1"/>
      <c r="AC5" s="1"/>
    </row>
    <row r="6" spans="1:33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1"/>
      <c r="AB6" s="1"/>
      <c r="AC6" s="1"/>
    </row>
    <row r="7" spans="1:33" x14ac:dyDescent="0.2">
      <c r="A7" s="16" t="s">
        <v>4</v>
      </c>
      <c r="C7" s="16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3"/>
      <c r="AB7" s="3"/>
      <c r="AC7" s="3"/>
      <c r="AF7" s="5"/>
      <c r="AG7" t="s">
        <v>6</v>
      </c>
    </row>
    <row r="8" spans="1:33" x14ac:dyDescent="0.2">
      <c r="AF8" s="6"/>
      <c r="AG8" t="s">
        <v>7</v>
      </c>
    </row>
    <row r="9" spans="1:33" ht="17" thickBot="1" x14ac:dyDescent="0.25">
      <c r="D9" s="17" t="s">
        <v>31</v>
      </c>
      <c r="F9" s="23"/>
      <c r="G9" s="23"/>
      <c r="H9" s="23"/>
      <c r="I9" s="24" t="s">
        <v>46</v>
      </c>
      <c r="J9" s="24" t="s">
        <v>46</v>
      </c>
      <c r="K9" s="24" t="s">
        <v>46</v>
      </c>
      <c r="L9" s="24" t="s">
        <v>46</v>
      </c>
      <c r="M9" s="24">
        <v>0.1</v>
      </c>
      <c r="N9" s="24">
        <v>0.2</v>
      </c>
      <c r="O9" s="24">
        <v>0.2</v>
      </c>
      <c r="P9" s="24">
        <v>0.2</v>
      </c>
      <c r="Q9" s="24">
        <v>0.5</v>
      </c>
      <c r="R9" s="24">
        <v>0.5</v>
      </c>
      <c r="S9" s="24">
        <v>0.1</v>
      </c>
      <c r="T9" s="25" t="s">
        <v>46</v>
      </c>
      <c r="U9" s="25" t="s">
        <v>46</v>
      </c>
      <c r="V9" s="25" t="s">
        <v>46</v>
      </c>
      <c r="W9" s="25">
        <v>0.2</v>
      </c>
      <c r="X9" s="25" t="s">
        <v>46</v>
      </c>
      <c r="Y9" s="25" t="s">
        <v>46</v>
      </c>
      <c r="Z9" s="25" t="s">
        <v>46</v>
      </c>
      <c r="AA9" s="25">
        <v>0.3</v>
      </c>
      <c r="AB9" s="25" t="s">
        <v>46</v>
      </c>
      <c r="AC9" s="26">
        <v>0.1</v>
      </c>
      <c r="AD9" s="21"/>
      <c r="AF9" s="8"/>
      <c r="AG9" t="s">
        <v>8</v>
      </c>
    </row>
    <row r="10" spans="1:33" ht="18" thickTop="1" thickBot="1" x14ac:dyDescent="0.25">
      <c r="D10" s="18" t="s">
        <v>32</v>
      </c>
      <c r="F10" s="23"/>
      <c r="G10" s="23"/>
      <c r="H10" s="23"/>
      <c r="I10" s="24" t="s">
        <v>46</v>
      </c>
      <c r="J10" s="24" t="s">
        <v>46</v>
      </c>
      <c r="K10" s="24">
        <v>0</v>
      </c>
      <c r="L10" s="24">
        <v>0.2</v>
      </c>
      <c r="M10" s="24">
        <v>0.5</v>
      </c>
      <c r="N10" s="24">
        <v>0.2</v>
      </c>
      <c r="O10" s="24">
        <v>0.2</v>
      </c>
      <c r="P10" s="24">
        <v>0.5</v>
      </c>
      <c r="Q10" s="24">
        <v>0.2</v>
      </c>
      <c r="R10" s="24">
        <v>0</v>
      </c>
      <c r="S10" s="24">
        <v>0</v>
      </c>
      <c r="T10" s="25">
        <v>0.5</v>
      </c>
      <c r="U10" s="25" t="s">
        <v>46</v>
      </c>
      <c r="V10" s="25" t="s">
        <v>46</v>
      </c>
      <c r="W10" s="25" t="s">
        <v>46</v>
      </c>
      <c r="X10" s="25" t="s">
        <v>46</v>
      </c>
      <c r="Y10" s="25" t="s">
        <v>46</v>
      </c>
      <c r="Z10" s="25" t="s">
        <v>46</v>
      </c>
      <c r="AA10" s="25" t="s">
        <v>46</v>
      </c>
      <c r="AB10" s="25" t="s">
        <v>46</v>
      </c>
      <c r="AC10" s="26">
        <v>0.1</v>
      </c>
      <c r="AD10" s="21"/>
      <c r="AF10" s="9"/>
      <c r="AG10" t="s">
        <v>9</v>
      </c>
    </row>
    <row r="11" spans="1:33" ht="17" thickBot="1" x14ac:dyDescent="0.25">
      <c r="D11" s="19" t="s">
        <v>33</v>
      </c>
      <c r="F11" s="23"/>
      <c r="G11" s="23"/>
      <c r="H11" s="23"/>
      <c r="I11" s="24" t="s">
        <v>46</v>
      </c>
      <c r="J11" s="24" t="s">
        <v>46</v>
      </c>
      <c r="K11" s="24">
        <v>0.1</v>
      </c>
      <c r="L11" s="24">
        <v>0.2</v>
      </c>
      <c r="M11" s="24">
        <v>0.5</v>
      </c>
      <c r="N11" s="24">
        <v>0.2</v>
      </c>
      <c r="O11" s="24">
        <v>0</v>
      </c>
      <c r="P11" s="24" t="s">
        <v>46</v>
      </c>
      <c r="Q11" s="24">
        <v>0</v>
      </c>
      <c r="R11" s="24">
        <v>0.5</v>
      </c>
      <c r="S11" s="24">
        <v>0.5</v>
      </c>
      <c r="T11" s="25">
        <v>0.5</v>
      </c>
      <c r="U11" s="25">
        <v>0.5</v>
      </c>
      <c r="V11" s="25" t="s">
        <v>46</v>
      </c>
      <c r="W11" s="25" t="s">
        <v>46</v>
      </c>
      <c r="X11" s="25" t="s">
        <v>46</v>
      </c>
      <c r="Y11" s="25" t="s">
        <v>46</v>
      </c>
      <c r="Z11" s="25" t="s">
        <v>46</v>
      </c>
      <c r="AA11" s="25" t="s">
        <v>46</v>
      </c>
      <c r="AB11" s="25" t="s">
        <v>46</v>
      </c>
      <c r="AC11" s="26">
        <v>0.1</v>
      </c>
      <c r="AD11" s="21"/>
    </row>
    <row r="12" spans="1:33" ht="17" thickBot="1" x14ac:dyDescent="0.25">
      <c r="D12" s="18" t="s">
        <v>34</v>
      </c>
      <c r="F12" s="23"/>
      <c r="G12" s="23"/>
      <c r="H12" s="23"/>
      <c r="I12" s="24" t="s">
        <v>46</v>
      </c>
      <c r="J12" s="24" t="s">
        <v>46</v>
      </c>
      <c r="K12" s="24" t="s">
        <v>46</v>
      </c>
      <c r="L12" s="24" t="s">
        <v>46</v>
      </c>
      <c r="M12" s="24" t="s">
        <v>46</v>
      </c>
      <c r="N12" s="24" t="s">
        <v>46</v>
      </c>
      <c r="O12" s="24">
        <v>0.5</v>
      </c>
      <c r="P12" s="24">
        <v>0.5</v>
      </c>
      <c r="Q12" s="24" t="s">
        <v>46</v>
      </c>
      <c r="R12" s="24" t="s">
        <v>46</v>
      </c>
      <c r="S12" s="24">
        <v>0</v>
      </c>
      <c r="T12" s="25">
        <v>0.5</v>
      </c>
      <c r="U12" s="25">
        <v>0.5</v>
      </c>
      <c r="V12" s="25" t="s">
        <v>46</v>
      </c>
      <c r="W12" s="25" t="s">
        <v>46</v>
      </c>
      <c r="X12" s="25" t="s">
        <v>46</v>
      </c>
      <c r="Y12" s="25" t="s">
        <v>46</v>
      </c>
      <c r="Z12" s="25" t="s">
        <v>46</v>
      </c>
      <c r="AA12" s="25" t="s">
        <v>46</v>
      </c>
      <c r="AB12" s="25" t="s">
        <v>46</v>
      </c>
      <c r="AC12" s="26"/>
      <c r="AD12" s="21"/>
    </row>
    <row r="13" spans="1:33" ht="17" thickBot="1" x14ac:dyDescent="0.25">
      <c r="D13" s="19" t="s">
        <v>47</v>
      </c>
      <c r="F13" s="23"/>
      <c r="G13" s="23"/>
      <c r="H13" s="23"/>
      <c r="I13" s="24" t="s">
        <v>46</v>
      </c>
      <c r="J13" s="24" t="s">
        <v>46</v>
      </c>
      <c r="K13" s="24" t="s">
        <v>46</v>
      </c>
      <c r="L13" s="24" t="s">
        <v>46</v>
      </c>
      <c r="M13" s="24" t="s">
        <v>46</v>
      </c>
      <c r="N13" s="24">
        <v>0.2</v>
      </c>
      <c r="O13" s="24">
        <v>0.5</v>
      </c>
      <c r="P13" s="24">
        <v>0.5</v>
      </c>
      <c r="Q13" s="24">
        <v>0.5</v>
      </c>
      <c r="R13" s="24">
        <v>0.5</v>
      </c>
      <c r="S13" s="24">
        <v>0.5</v>
      </c>
      <c r="T13" s="25">
        <v>1</v>
      </c>
      <c r="U13" s="25">
        <v>1</v>
      </c>
      <c r="V13" s="25">
        <v>1</v>
      </c>
      <c r="W13" s="25">
        <v>1</v>
      </c>
      <c r="X13" s="25">
        <v>0.5</v>
      </c>
      <c r="Y13" s="25">
        <v>0.5</v>
      </c>
      <c r="Z13" s="25" t="s">
        <v>46</v>
      </c>
      <c r="AA13" s="25" t="s">
        <v>46</v>
      </c>
      <c r="AB13" s="25" t="s">
        <v>46</v>
      </c>
      <c r="AC13" s="26">
        <v>0.1</v>
      </c>
      <c r="AD13" s="21"/>
    </row>
    <row r="14" spans="1:33" ht="17" thickBot="1" x14ac:dyDescent="0.25">
      <c r="D14" s="18" t="s">
        <v>35</v>
      </c>
      <c r="F14" s="23"/>
      <c r="G14" s="23"/>
      <c r="H14" s="23"/>
      <c r="I14" s="24" t="s">
        <v>46</v>
      </c>
      <c r="J14" s="24" t="s">
        <v>46</v>
      </c>
      <c r="K14" s="24">
        <v>0.1</v>
      </c>
      <c r="L14" s="24">
        <v>0.1</v>
      </c>
      <c r="M14" s="24">
        <v>0.1</v>
      </c>
      <c r="N14" s="24">
        <v>0.1</v>
      </c>
      <c r="O14" s="24">
        <v>0.1</v>
      </c>
      <c r="P14" s="24">
        <v>0.1</v>
      </c>
      <c r="Q14" s="24">
        <v>0.1</v>
      </c>
      <c r="R14" s="24">
        <v>0.5</v>
      </c>
      <c r="S14" s="24">
        <v>0.5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0.1</v>
      </c>
      <c r="AA14" s="25">
        <v>0</v>
      </c>
      <c r="AB14" s="25">
        <v>0</v>
      </c>
      <c r="AC14" s="26">
        <v>0.1</v>
      </c>
      <c r="AD14" s="21"/>
    </row>
    <row r="15" spans="1:33" x14ac:dyDescent="0.2">
      <c r="C15" s="16" t="s">
        <v>10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  <c r="AA15" s="27"/>
      <c r="AB15" s="27"/>
      <c r="AC15" s="27"/>
      <c r="AD15" s="21"/>
      <c r="AF15">
        <v>150</v>
      </c>
      <c r="AG15" t="s">
        <v>11</v>
      </c>
    </row>
    <row r="16" spans="1:33" x14ac:dyDescent="0.2"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3:41" ht="17" thickBot="1" x14ac:dyDescent="0.25">
      <c r="D17" s="17" t="s">
        <v>31</v>
      </c>
      <c r="F17" s="23"/>
      <c r="G17" s="23"/>
      <c r="H17" s="23"/>
      <c r="I17" s="24" t="s">
        <v>46</v>
      </c>
      <c r="J17" s="24" t="s">
        <v>46</v>
      </c>
      <c r="K17" s="24" t="s">
        <v>46</v>
      </c>
      <c r="L17" s="24" t="s">
        <v>46</v>
      </c>
      <c r="M17" s="24">
        <v>0.1</v>
      </c>
      <c r="N17" s="24">
        <v>0.2</v>
      </c>
      <c r="O17" s="24">
        <v>0.2</v>
      </c>
      <c r="P17" s="24">
        <v>0.2</v>
      </c>
      <c r="Q17" s="24">
        <v>0.5</v>
      </c>
      <c r="R17" s="24">
        <v>0.5</v>
      </c>
      <c r="S17" s="24">
        <v>0.1</v>
      </c>
      <c r="T17" s="25" t="s">
        <v>46</v>
      </c>
      <c r="U17" s="25" t="s">
        <v>46</v>
      </c>
      <c r="V17" s="25" t="s">
        <v>46</v>
      </c>
      <c r="W17" s="25">
        <v>0.2</v>
      </c>
      <c r="X17" s="25" t="s">
        <v>46</v>
      </c>
      <c r="Y17" s="25" t="s">
        <v>46</v>
      </c>
      <c r="Z17" s="25" t="s">
        <v>46</v>
      </c>
      <c r="AA17" s="25">
        <v>0.3</v>
      </c>
      <c r="AB17" s="26">
        <v>0.1</v>
      </c>
      <c r="AC17" s="26">
        <v>0.1</v>
      </c>
      <c r="AD17" s="21"/>
      <c r="AF17">
        <v>0.1</v>
      </c>
      <c r="AG17" t="s">
        <v>12</v>
      </c>
      <c r="AH17">
        <f>AF17*AF15</f>
        <v>15</v>
      </c>
      <c r="AI17" t="s">
        <v>13</v>
      </c>
      <c r="AK17">
        <f>AH17*3</f>
        <v>45</v>
      </c>
      <c r="AL17" t="s">
        <v>14</v>
      </c>
    </row>
    <row r="18" spans="3:41" ht="18" thickTop="1" thickBot="1" x14ac:dyDescent="0.25">
      <c r="D18" s="18" t="s">
        <v>32</v>
      </c>
      <c r="F18" s="23"/>
      <c r="G18" s="23"/>
      <c r="H18" s="23"/>
      <c r="I18" s="24" t="s">
        <v>46</v>
      </c>
      <c r="J18" s="24" t="s">
        <v>46</v>
      </c>
      <c r="K18" s="24">
        <v>0</v>
      </c>
      <c r="L18" s="24">
        <v>0.2</v>
      </c>
      <c r="M18" s="24">
        <v>0.5</v>
      </c>
      <c r="N18" s="24">
        <v>0.2</v>
      </c>
      <c r="O18" s="24">
        <v>0.2</v>
      </c>
      <c r="P18" s="24">
        <v>0.5</v>
      </c>
      <c r="Q18" s="24">
        <v>0.2</v>
      </c>
      <c r="R18" s="24">
        <v>0</v>
      </c>
      <c r="S18" s="24">
        <v>0</v>
      </c>
      <c r="T18" s="25">
        <v>0.5</v>
      </c>
      <c r="U18" s="25" t="s">
        <v>46</v>
      </c>
      <c r="V18" s="25" t="s">
        <v>46</v>
      </c>
      <c r="W18" s="25" t="s">
        <v>46</v>
      </c>
      <c r="X18" s="25" t="s">
        <v>46</v>
      </c>
      <c r="Y18" s="25" t="s">
        <v>46</v>
      </c>
      <c r="Z18" s="25" t="s">
        <v>46</v>
      </c>
      <c r="AA18" s="25" t="s">
        <v>46</v>
      </c>
      <c r="AB18" s="26">
        <v>0.1</v>
      </c>
      <c r="AC18" s="26">
        <v>0.1</v>
      </c>
      <c r="AD18" s="21"/>
      <c r="AF18">
        <v>0.5</v>
      </c>
      <c r="AG18" t="s">
        <v>12</v>
      </c>
      <c r="AH18">
        <f>AF18*AF15</f>
        <v>75</v>
      </c>
      <c r="AI18" t="s">
        <v>13</v>
      </c>
      <c r="AK18">
        <f>AH18*3</f>
        <v>225</v>
      </c>
      <c r="AL18" t="s">
        <v>14</v>
      </c>
    </row>
    <row r="19" spans="3:41" ht="17" thickBot="1" x14ac:dyDescent="0.25">
      <c r="D19" s="19" t="s">
        <v>33</v>
      </c>
      <c r="F19" s="23"/>
      <c r="G19" s="23"/>
      <c r="H19" s="23"/>
      <c r="I19" s="24" t="s">
        <v>46</v>
      </c>
      <c r="J19" s="24" t="s">
        <v>46</v>
      </c>
      <c r="K19" s="24">
        <v>0.1</v>
      </c>
      <c r="L19" s="24">
        <v>0.2</v>
      </c>
      <c r="M19" s="24">
        <v>0.5</v>
      </c>
      <c r="N19" s="24">
        <v>0.2</v>
      </c>
      <c r="O19" s="24">
        <v>0</v>
      </c>
      <c r="P19" s="24" t="s">
        <v>46</v>
      </c>
      <c r="Q19" s="24">
        <v>0</v>
      </c>
      <c r="R19" s="24">
        <v>0.5</v>
      </c>
      <c r="S19" s="24">
        <v>0.5</v>
      </c>
      <c r="T19" s="25">
        <v>0.5</v>
      </c>
      <c r="U19" s="25">
        <v>0.5</v>
      </c>
      <c r="V19" s="25" t="s">
        <v>46</v>
      </c>
      <c r="W19" s="25" t="s">
        <v>46</v>
      </c>
      <c r="X19" s="25" t="s">
        <v>46</v>
      </c>
      <c r="Y19" s="25" t="s">
        <v>46</v>
      </c>
      <c r="Z19" s="25" t="s">
        <v>46</v>
      </c>
      <c r="AA19" s="25" t="s">
        <v>46</v>
      </c>
      <c r="AB19" s="26">
        <v>0.1</v>
      </c>
      <c r="AC19" s="26">
        <v>0.1</v>
      </c>
      <c r="AD19" s="21"/>
      <c r="AF19">
        <v>1</v>
      </c>
      <c r="AG19" t="s">
        <v>12</v>
      </c>
      <c r="AH19">
        <f>AF19*AF15</f>
        <v>150</v>
      </c>
      <c r="AI19" t="s">
        <v>13</v>
      </c>
      <c r="AK19">
        <f t="shared" ref="AK19:AK20" si="0">AH19*3</f>
        <v>450</v>
      </c>
      <c r="AL19" t="s">
        <v>14</v>
      </c>
    </row>
    <row r="20" spans="3:41" ht="17" thickBot="1" x14ac:dyDescent="0.25">
      <c r="D20" s="18" t="s">
        <v>34</v>
      </c>
      <c r="F20" s="23"/>
      <c r="G20" s="23"/>
      <c r="H20" s="23"/>
      <c r="I20" s="24" t="s">
        <v>46</v>
      </c>
      <c r="J20" s="24" t="s">
        <v>46</v>
      </c>
      <c r="K20" s="24" t="s">
        <v>46</v>
      </c>
      <c r="L20" s="24" t="s">
        <v>46</v>
      </c>
      <c r="M20" s="24" t="s">
        <v>46</v>
      </c>
      <c r="N20" s="24" t="s">
        <v>46</v>
      </c>
      <c r="O20" s="24">
        <v>0.5</v>
      </c>
      <c r="P20" s="24">
        <v>0.5</v>
      </c>
      <c r="Q20" s="24" t="s">
        <v>46</v>
      </c>
      <c r="R20" s="24" t="s">
        <v>46</v>
      </c>
      <c r="S20" s="24">
        <v>0</v>
      </c>
      <c r="T20" s="25">
        <v>0.5</v>
      </c>
      <c r="U20" s="25">
        <v>0.5</v>
      </c>
      <c r="V20" s="25" t="s">
        <v>46</v>
      </c>
      <c r="W20" s="25" t="s">
        <v>46</v>
      </c>
      <c r="X20" s="25" t="s">
        <v>46</v>
      </c>
      <c r="Y20" s="25" t="s">
        <v>46</v>
      </c>
      <c r="Z20" s="25" t="s">
        <v>46</v>
      </c>
      <c r="AA20" s="25" t="s">
        <v>46</v>
      </c>
      <c r="AB20" s="26"/>
      <c r="AC20" s="26"/>
      <c r="AD20" s="21"/>
      <c r="AF20">
        <v>2</v>
      </c>
      <c r="AG20" t="s">
        <v>12</v>
      </c>
      <c r="AH20">
        <f>AF20*AF15</f>
        <v>300</v>
      </c>
      <c r="AI20" t="s">
        <v>13</v>
      </c>
      <c r="AK20">
        <f t="shared" si="0"/>
        <v>900</v>
      </c>
      <c r="AL20" t="s">
        <v>14</v>
      </c>
    </row>
    <row r="21" spans="3:41" ht="17" thickBot="1" x14ac:dyDescent="0.25">
      <c r="D21" s="19" t="s">
        <v>47</v>
      </c>
      <c r="F21" s="23"/>
      <c r="G21" s="23"/>
      <c r="H21" s="23"/>
      <c r="I21" s="24" t="s">
        <v>46</v>
      </c>
      <c r="J21" s="24" t="s">
        <v>46</v>
      </c>
      <c r="K21" s="24" t="s">
        <v>46</v>
      </c>
      <c r="L21" s="24" t="s">
        <v>46</v>
      </c>
      <c r="M21" s="24" t="s">
        <v>46</v>
      </c>
      <c r="N21" s="24">
        <v>0.2</v>
      </c>
      <c r="O21" s="24">
        <v>0.5</v>
      </c>
      <c r="P21" s="24">
        <v>0.5</v>
      </c>
      <c r="Q21" s="24">
        <v>0.5</v>
      </c>
      <c r="R21" s="24">
        <v>0.5</v>
      </c>
      <c r="S21" s="24">
        <v>0.5</v>
      </c>
      <c r="T21" s="25">
        <v>1</v>
      </c>
      <c r="U21" s="25">
        <v>1</v>
      </c>
      <c r="V21" s="25">
        <v>1</v>
      </c>
      <c r="W21" s="25">
        <v>1</v>
      </c>
      <c r="X21" s="25">
        <v>0.5</v>
      </c>
      <c r="Y21" s="25">
        <v>0.5</v>
      </c>
      <c r="Z21" s="25" t="s">
        <v>46</v>
      </c>
      <c r="AA21" s="25" t="s">
        <v>46</v>
      </c>
      <c r="AB21" s="26">
        <v>0.1</v>
      </c>
      <c r="AC21" s="26">
        <v>0.1</v>
      </c>
      <c r="AD21" s="21"/>
    </row>
    <row r="22" spans="3:41" ht="17" thickBot="1" x14ac:dyDescent="0.25">
      <c r="D22" s="18" t="s">
        <v>35</v>
      </c>
      <c r="F22" s="23"/>
      <c r="G22" s="23"/>
      <c r="H22" s="23"/>
      <c r="I22" s="24" t="s">
        <v>46</v>
      </c>
      <c r="J22" s="24" t="s">
        <v>46</v>
      </c>
      <c r="K22" s="24">
        <v>0.1</v>
      </c>
      <c r="L22" s="24">
        <v>0.1</v>
      </c>
      <c r="M22" s="24">
        <v>0.1</v>
      </c>
      <c r="N22" s="24">
        <v>0.1</v>
      </c>
      <c r="O22" s="24">
        <v>0.1</v>
      </c>
      <c r="P22" s="24">
        <v>0.1</v>
      </c>
      <c r="Q22" s="24">
        <v>0.1</v>
      </c>
      <c r="R22" s="24">
        <v>0.5</v>
      </c>
      <c r="S22" s="24">
        <v>0.5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0.1</v>
      </c>
      <c r="AA22" s="25">
        <v>0</v>
      </c>
      <c r="AB22" s="26">
        <v>0.1</v>
      </c>
      <c r="AC22" s="26">
        <v>0.1</v>
      </c>
      <c r="AD22" s="21"/>
    </row>
    <row r="23" spans="3:41" x14ac:dyDescent="0.2">
      <c r="C23" s="16" t="s">
        <v>15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  <c r="AA23" s="27"/>
      <c r="AB23" s="27"/>
      <c r="AC23" s="27"/>
      <c r="AD23" s="21"/>
    </row>
    <row r="24" spans="3:41" x14ac:dyDescent="0.2"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3:41" ht="17" thickBot="1" x14ac:dyDescent="0.25">
      <c r="D25" s="17" t="s">
        <v>31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 t="s">
        <v>46</v>
      </c>
      <c r="V25" s="24" t="s">
        <v>46</v>
      </c>
      <c r="W25" s="24">
        <v>0.1</v>
      </c>
      <c r="X25" s="24">
        <v>0.2</v>
      </c>
      <c r="Y25" s="24">
        <v>0.2</v>
      </c>
      <c r="Z25" s="24">
        <v>0.2</v>
      </c>
      <c r="AA25" s="24">
        <v>0.5</v>
      </c>
      <c r="AB25" s="24">
        <v>0.5</v>
      </c>
      <c r="AC25" s="24">
        <v>0.1</v>
      </c>
      <c r="AD25" s="24"/>
      <c r="AE25" s="7"/>
    </row>
    <row r="26" spans="3:41" ht="18" thickTop="1" thickBot="1" x14ac:dyDescent="0.25">
      <c r="D26" s="18" t="s">
        <v>32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>
        <v>0</v>
      </c>
      <c r="V26" s="24">
        <v>0.2</v>
      </c>
      <c r="W26" s="24">
        <v>0.5</v>
      </c>
      <c r="X26" s="24">
        <v>0.2</v>
      </c>
      <c r="Y26" s="24">
        <v>0.2</v>
      </c>
      <c r="Z26" s="24">
        <v>0.5</v>
      </c>
      <c r="AA26" s="24">
        <v>0.2</v>
      </c>
      <c r="AB26" s="24">
        <v>0</v>
      </c>
      <c r="AC26" s="24">
        <v>0</v>
      </c>
      <c r="AD26" s="24"/>
      <c r="AE26" s="7"/>
    </row>
    <row r="27" spans="3:41" ht="17" thickBot="1" x14ac:dyDescent="0.25">
      <c r="D27" s="19" t="s">
        <v>33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>
        <v>0.1</v>
      </c>
      <c r="V27" s="24">
        <v>0.2</v>
      </c>
      <c r="W27" s="24">
        <v>0.5</v>
      </c>
      <c r="X27" s="24">
        <v>0.2</v>
      </c>
      <c r="Y27" s="24">
        <v>0</v>
      </c>
      <c r="Z27" s="24" t="s">
        <v>46</v>
      </c>
      <c r="AA27" s="24">
        <v>0</v>
      </c>
      <c r="AB27" s="24">
        <v>0.5</v>
      </c>
      <c r="AC27" s="24">
        <v>0.5</v>
      </c>
      <c r="AD27" s="24"/>
      <c r="AE27" s="7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3:41" ht="17" thickBot="1" x14ac:dyDescent="0.25">
      <c r="D28" s="18" t="s">
        <v>34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 t="s">
        <v>46</v>
      </c>
      <c r="V28" s="24" t="s">
        <v>46</v>
      </c>
      <c r="W28" s="24" t="s">
        <v>46</v>
      </c>
      <c r="X28" s="24" t="s">
        <v>46</v>
      </c>
      <c r="Y28" s="24">
        <v>0.5</v>
      </c>
      <c r="Z28" s="24">
        <v>0.5</v>
      </c>
      <c r="AA28" s="24" t="s">
        <v>46</v>
      </c>
      <c r="AB28" s="24" t="s">
        <v>46</v>
      </c>
      <c r="AC28" s="24">
        <v>0</v>
      </c>
      <c r="AD28" s="24"/>
      <c r="AE28" s="7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3:41" ht="17" thickBot="1" x14ac:dyDescent="0.25">
      <c r="D29" s="19" t="s">
        <v>47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 t="s">
        <v>46</v>
      </c>
      <c r="V29" s="24" t="s">
        <v>46</v>
      </c>
      <c r="W29" s="24" t="s">
        <v>46</v>
      </c>
      <c r="X29" s="24">
        <v>0.2</v>
      </c>
      <c r="Y29" s="24">
        <v>0.5</v>
      </c>
      <c r="Z29" s="24">
        <v>0.5</v>
      </c>
      <c r="AA29" s="24">
        <v>0.5</v>
      </c>
      <c r="AB29" s="24">
        <v>0.5</v>
      </c>
      <c r="AC29" s="24">
        <v>0.5</v>
      </c>
      <c r="AD29" s="24"/>
      <c r="AE29" s="7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3:41" ht="17" thickBot="1" x14ac:dyDescent="0.25">
      <c r="D30" s="18" t="s">
        <v>35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>
        <v>0.1</v>
      </c>
      <c r="V30" s="24">
        <v>0.1</v>
      </c>
      <c r="W30" s="24">
        <v>0.1</v>
      </c>
      <c r="X30" s="24">
        <v>0.1</v>
      </c>
      <c r="Y30" s="24">
        <v>0.1</v>
      </c>
      <c r="Z30" s="24">
        <v>0.1</v>
      </c>
      <c r="AA30" s="24">
        <v>0.1</v>
      </c>
      <c r="AB30" s="24">
        <v>0.5</v>
      </c>
      <c r="AC30" s="24">
        <v>0.5</v>
      </c>
      <c r="AD30" s="24"/>
      <c r="AE30" s="7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3:41" x14ac:dyDescent="0.2"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7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3:41" x14ac:dyDescent="0.2">
      <c r="C32" s="16" t="s">
        <v>16</v>
      </c>
      <c r="F32" s="27"/>
      <c r="G32" s="27"/>
      <c r="H32" s="27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7"/>
      <c r="V32" s="27"/>
      <c r="W32" s="27"/>
      <c r="X32" s="27"/>
      <c r="Y32" s="27"/>
      <c r="Z32" s="28"/>
      <c r="AA32" s="27"/>
      <c r="AB32" s="27"/>
      <c r="AC32" s="27"/>
      <c r="AD32" s="21"/>
    </row>
    <row r="33" spans="3:41" x14ac:dyDescent="0.2"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3:41" ht="17" thickBot="1" x14ac:dyDescent="0.25">
      <c r="D34" s="17" t="s">
        <v>31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 t="s">
        <v>46</v>
      </c>
      <c r="V34" s="24" t="s">
        <v>46</v>
      </c>
      <c r="W34" s="24">
        <v>0.1</v>
      </c>
      <c r="X34" s="24">
        <v>0.2</v>
      </c>
      <c r="Y34" s="24">
        <v>0.2</v>
      </c>
      <c r="Z34" s="24">
        <v>0.2</v>
      </c>
      <c r="AA34" s="24">
        <v>0.5</v>
      </c>
      <c r="AB34" s="24">
        <v>0.5</v>
      </c>
      <c r="AC34" s="24">
        <v>0.1</v>
      </c>
      <c r="AD34" s="21"/>
    </row>
    <row r="35" spans="3:41" ht="18" thickTop="1" thickBot="1" x14ac:dyDescent="0.25">
      <c r="D35" s="18" t="s">
        <v>32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>
        <v>0</v>
      </c>
      <c r="V35" s="24">
        <v>0.2</v>
      </c>
      <c r="W35" s="24">
        <v>0.5</v>
      </c>
      <c r="X35" s="24">
        <v>0.2</v>
      </c>
      <c r="Y35" s="24">
        <v>0.2</v>
      </c>
      <c r="Z35" s="24">
        <v>0.5</v>
      </c>
      <c r="AA35" s="24">
        <v>0.2</v>
      </c>
      <c r="AB35" s="24">
        <v>0</v>
      </c>
      <c r="AC35" s="24">
        <v>0</v>
      </c>
      <c r="AD35" s="21"/>
    </row>
    <row r="36" spans="3:41" ht="17" thickBot="1" x14ac:dyDescent="0.25">
      <c r="D36" s="19" t="s">
        <v>33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>
        <v>0.1</v>
      </c>
      <c r="V36" s="24">
        <v>0.2</v>
      </c>
      <c r="W36" s="24">
        <v>0.5</v>
      </c>
      <c r="X36" s="24">
        <v>0.2</v>
      </c>
      <c r="Y36" s="24">
        <v>0</v>
      </c>
      <c r="Z36" s="24" t="s">
        <v>46</v>
      </c>
      <c r="AA36" s="24">
        <v>0</v>
      </c>
      <c r="AB36" s="24">
        <v>0.5</v>
      </c>
      <c r="AC36" s="24">
        <v>0.5</v>
      </c>
      <c r="AD36" s="27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3:41" ht="17" thickBot="1" x14ac:dyDescent="0.25">
      <c r="D37" s="18" t="s">
        <v>34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 t="s">
        <v>46</v>
      </c>
      <c r="V37" s="24" t="s">
        <v>46</v>
      </c>
      <c r="W37" s="24" t="s">
        <v>46</v>
      </c>
      <c r="X37" s="24" t="s">
        <v>46</v>
      </c>
      <c r="Y37" s="24">
        <v>0.5</v>
      </c>
      <c r="Z37" s="24">
        <v>0.5</v>
      </c>
      <c r="AA37" s="24" t="s">
        <v>46</v>
      </c>
      <c r="AB37" s="24" t="s">
        <v>46</v>
      </c>
      <c r="AC37" s="24">
        <v>0</v>
      </c>
      <c r="AD37" s="27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3:41" ht="17" thickBot="1" x14ac:dyDescent="0.25">
      <c r="D38" s="19" t="s">
        <v>47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 t="s">
        <v>46</v>
      </c>
      <c r="V38" s="24" t="s">
        <v>46</v>
      </c>
      <c r="W38" s="24" t="s">
        <v>46</v>
      </c>
      <c r="X38" s="24">
        <v>0.2</v>
      </c>
      <c r="Y38" s="24">
        <v>0.5</v>
      </c>
      <c r="Z38" s="24">
        <v>0.5</v>
      </c>
      <c r="AA38" s="24">
        <v>0.5</v>
      </c>
      <c r="AB38" s="24">
        <v>0.5</v>
      </c>
      <c r="AC38" s="24">
        <v>0.5</v>
      </c>
      <c r="AD38" s="27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3:41" ht="16" customHeight="1" thickBot="1" x14ac:dyDescent="0.25">
      <c r="D39" s="18" t="s">
        <v>35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>
        <v>0.1</v>
      </c>
      <c r="V39" s="24">
        <v>0.1</v>
      </c>
      <c r="W39" s="24">
        <v>0.1</v>
      </c>
      <c r="X39" s="24">
        <v>0.1</v>
      </c>
      <c r="Y39" s="24">
        <v>0.1</v>
      </c>
      <c r="Z39" s="24">
        <v>0.1</v>
      </c>
      <c r="AA39" s="24">
        <v>0.1</v>
      </c>
      <c r="AB39" s="24">
        <v>0.5</v>
      </c>
      <c r="AC39" s="24">
        <v>0.5</v>
      </c>
      <c r="AD39" s="27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3:41" x14ac:dyDescent="0.2"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7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3:41" x14ac:dyDescent="0.2">
      <c r="C41" s="16" t="s">
        <v>17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8"/>
      <c r="AA41" s="27"/>
      <c r="AB41" s="27"/>
      <c r="AC41" s="27"/>
      <c r="AD41" s="21"/>
    </row>
    <row r="42" spans="3:41" x14ac:dyDescent="0.2"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3:41" ht="17" thickBot="1" x14ac:dyDescent="0.25">
      <c r="D43" s="17" t="s">
        <v>31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 t="s">
        <v>46</v>
      </c>
      <c r="V43" s="24" t="s">
        <v>46</v>
      </c>
      <c r="W43" s="24">
        <v>0.1</v>
      </c>
      <c r="X43" s="24">
        <v>0.2</v>
      </c>
      <c r="Y43" s="24">
        <v>0.2</v>
      </c>
      <c r="Z43" s="24">
        <v>0.2</v>
      </c>
      <c r="AA43" s="24">
        <v>0.5</v>
      </c>
      <c r="AB43" s="24">
        <v>0.5</v>
      </c>
      <c r="AC43" s="24">
        <v>0.1</v>
      </c>
      <c r="AD43" s="21"/>
    </row>
    <row r="44" spans="3:41" ht="18" thickTop="1" thickBot="1" x14ac:dyDescent="0.25">
      <c r="D44" s="18" t="s">
        <v>32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>
        <v>0</v>
      </c>
      <c r="V44" s="24">
        <v>0.2</v>
      </c>
      <c r="W44" s="24">
        <v>0.5</v>
      </c>
      <c r="X44" s="24">
        <v>0.2</v>
      </c>
      <c r="Y44" s="24">
        <v>0.2</v>
      </c>
      <c r="Z44" s="24">
        <v>0.5</v>
      </c>
      <c r="AA44" s="24">
        <v>0.2</v>
      </c>
      <c r="AB44" s="24">
        <v>0</v>
      </c>
      <c r="AC44" s="24">
        <v>0</v>
      </c>
      <c r="AD44" s="21"/>
    </row>
    <row r="45" spans="3:41" ht="17" thickBot="1" x14ac:dyDescent="0.25">
      <c r="D45" s="19" t="s">
        <v>33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>
        <v>0.1</v>
      </c>
      <c r="V45" s="24">
        <v>0.2</v>
      </c>
      <c r="W45" s="24">
        <v>0.5</v>
      </c>
      <c r="X45" s="24">
        <v>0.2</v>
      </c>
      <c r="Y45" s="24">
        <v>0</v>
      </c>
      <c r="Z45" s="24" t="s">
        <v>46</v>
      </c>
      <c r="AA45" s="24">
        <v>0</v>
      </c>
      <c r="AB45" s="24">
        <v>0.5</v>
      </c>
      <c r="AC45" s="24">
        <v>0.5</v>
      </c>
      <c r="AD45" s="27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3:41" ht="17" thickBot="1" x14ac:dyDescent="0.25">
      <c r="D46" s="18" t="s">
        <v>34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 t="s">
        <v>46</v>
      </c>
      <c r="V46" s="24" t="s">
        <v>46</v>
      </c>
      <c r="W46" s="24" t="s">
        <v>46</v>
      </c>
      <c r="X46" s="24" t="s">
        <v>46</v>
      </c>
      <c r="Y46" s="24">
        <v>0.5</v>
      </c>
      <c r="Z46" s="24">
        <v>0.5</v>
      </c>
      <c r="AA46" s="24" t="s">
        <v>46</v>
      </c>
      <c r="AB46" s="24" t="s">
        <v>46</v>
      </c>
      <c r="AC46" s="24">
        <v>0</v>
      </c>
      <c r="AD46" s="27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3:41" ht="17" thickBot="1" x14ac:dyDescent="0.25">
      <c r="D47" s="19" t="s">
        <v>47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 t="s">
        <v>46</v>
      </c>
      <c r="V47" s="24" t="s">
        <v>46</v>
      </c>
      <c r="W47" s="24" t="s">
        <v>46</v>
      </c>
      <c r="X47" s="24">
        <v>0.2</v>
      </c>
      <c r="Y47" s="24">
        <v>0.5</v>
      </c>
      <c r="Z47" s="24">
        <v>0.5</v>
      </c>
      <c r="AA47" s="24">
        <v>0.5</v>
      </c>
      <c r="AB47" s="24">
        <v>0.5</v>
      </c>
      <c r="AC47" s="24">
        <v>0.5</v>
      </c>
      <c r="AD47" s="27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3:41" ht="17" thickBot="1" x14ac:dyDescent="0.25">
      <c r="D48" s="18" t="s">
        <v>35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>
        <v>0.1</v>
      </c>
      <c r="V48" s="24">
        <v>0.1</v>
      </c>
      <c r="W48" s="24">
        <v>0.1</v>
      </c>
      <c r="X48" s="24">
        <v>0.1</v>
      </c>
      <c r="Y48" s="24">
        <v>0.1</v>
      </c>
      <c r="Z48" s="24">
        <v>0.1</v>
      </c>
      <c r="AA48" s="24">
        <v>0.1</v>
      </c>
      <c r="AB48" s="24">
        <v>0.5</v>
      </c>
      <c r="AC48" s="24">
        <v>0.5</v>
      </c>
      <c r="AD48" s="27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3:30" x14ac:dyDescent="0.2">
      <c r="C49" s="16" t="s">
        <v>18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8"/>
      <c r="AA49" s="27"/>
      <c r="AB49" s="27"/>
      <c r="AC49" s="27"/>
      <c r="AD49" s="21"/>
    </row>
    <row r="50" spans="3:30" x14ac:dyDescent="0.2"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3:30" ht="17" thickBot="1" x14ac:dyDescent="0.25">
      <c r="D51" s="17" t="s">
        <v>31</v>
      </c>
      <c r="F51" s="23"/>
      <c r="G51" s="23"/>
      <c r="H51" s="23"/>
      <c r="I51" s="24" t="s">
        <v>46</v>
      </c>
      <c r="J51" s="24" t="s">
        <v>46</v>
      </c>
      <c r="K51" s="24" t="s">
        <v>46</v>
      </c>
      <c r="L51" s="24" t="s">
        <v>46</v>
      </c>
      <c r="M51" s="24">
        <v>0.1</v>
      </c>
      <c r="N51" s="24">
        <v>0.2</v>
      </c>
      <c r="O51" s="24">
        <v>0.2</v>
      </c>
      <c r="P51" s="24">
        <v>0.2</v>
      </c>
      <c r="Q51" s="24">
        <v>0.5</v>
      </c>
      <c r="R51" s="24">
        <v>0.5</v>
      </c>
      <c r="S51" s="24">
        <v>0.1</v>
      </c>
      <c r="T51" s="25" t="s">
        <v>46</v>
      </c>
      <c r="U51" s="25" t="s">
        <v>46</v>
      </c>
      <c r="V51" s="25" t="s">
        <v>46</v>
      </c>
      <c r="W51" s="25">
        <v>0.2</v>
      </c>
      <c r="X51" s="25" t="s">
        <v>46</v>
      </c>
      <c r="Y51" s="25" t="s">
        <v>46</v>
      </c>
      <c r="Z51" s="25" t="s">
        <v>46</v>
      </c>
      <c r="AA51" s="25">
        <v>0.3</v>
      </c>
      <c r="AB51" s="25" t="s">
        <v>46</v>
      </c>
      <c r="AC51" s="25" t="s">
        <v>46</v>
      </c>
      <c r="AD51" s="21"/>
    </row>
    <row r="52" spans="3:30" ht="18" thickTop="1" thickBot="1" x14ac:dyDescent="0.25">
      <c r="D52" s="18" t="s">
        <v>32</v>
      </c>
      <c r="F52" s="23"/>
      <c r="G52" s="23"/>
      <c r="H52" s="23"/>
      <c r="I52" s="24" t="s">
        <v>46</v>
      </c>
      <c r="J52" s="24" t="s">
        <v>46</v>
      </c>
      <c r="K52" s="24">
        <v>0</v>
      </c>
      <c r="L52" s="24">
        <v>0.2</v>
      </c>
      <c r="M52" s="24">
        <v>0.5</v>
      </c>
      <c r="N52" s="24">
        <v>0.2</v>
      </c>
      <c r="O52" s="24">
        <v>0.2</v>
      </c>
      <c r="P52" s="24">
        <v>0.5</v>
      </c>
      <c r="Q52" s="24">
        <v>0.2</v>
      </c>
      <c r="R52" s="24">
        <v>0</v>
      </c>
      <c r="S52" s="24">
        <v>0</v>
      </c>
      <c r="T52" s="25">
        <v>0.5</v>
      </c>
      <c r="U52" s="25" t="s">
        <v>46</v>
      </c>
      <c r="V52" s="25" t="s">
        <v>46</v>
      </c>
      <c r="W52" s="25" t="s">
        <v>46</v>
      </c>
      <c r="X52" s="25" t="s">
        <v>46</v>
      </c>
      <c r="Y52" s="25" t="s">
        <v>46</v>
      </c>
      <c r="Z52" s="25" t="s">
        <v>46</v>
      </c>
      <c r="AA52" s="25" t="s">
        <v>46</v>
      </c>
      <c r="AB52" s="25" t="s">
        <v>46</v>
      </c>
      <c r="AC52" s="25" t="s">
        <v>46</v>
      </c>
      <c r="AD52" s="21"/>
    </row>
    <row r="53" spans="3:30" ht="17" thickBot="1" x14ac:dyDescent="0.25">
      <c r="D53" s="19" t="s">
        <v>33</v>
      </c>
      <c r="F53" s="23"/>
      <c r="G53" s="23"/>
      <c r="H53" s="23"/>
      <c r="I53" s="24" t="s">
        <v>46</v>
      </c>
      <c r="J53" s="24" t="s">
        <v>46</v>
      </c>
      <c r="K53" s="24">
        <v>0.1</v>
      </c>
      <c r="L53" s="24">
        <v>0.2</v>
      </c>
      <c r="M53" s="24">
        <v>0.5</v>
      </c>
      <c r="N53" s="24">
        <v>0.2</v>
      </c>
      <c r="O53" s="24">
        <v>0</v>
      </c>
      <c r="P53" s="24" t="s">
        <v>46</v>
      </c>
      <c r="Q53" s="24">
        <v>0</v>
      </c>
      <c r="R53" s="24">
        <v>0.5</v>
      </c>
      <c r="S53" s="24">
        <v>0.5</v>
      </c>
      <c r="T53" s="25">
        <v>0.5</v>
      </c>
      <c r="U53" s="25">
        <v>0.5</v>
      </c>
      <c r="V53" s="25" t="s">
        <v>46</v>
      </c>
      <c r="W53" s="25" t="s">
        <v>46</v>
      </c>
      <c r="X53" s="25" t="s">
        <v>46</v>
      </c>
      <c r="Y53" s="25" t="s">
        <v>46</v>
      </c>
      <c r="Z53" s="25" t="s">
        <v>46</v>
      </c>
      <c r="AA53" s="25" t="s">
        <v>46</v>
      </c>
      <c r="AB53" s="25" t="s">
        <v>46</v>
      </c>
      <c r="AC53" s="25" t="s">
        <v>46</v>
      </c>
      <c r="AD53" s="21"/>
    </row>
    <row r="54" spans="3:30" ht="17" thickBot="1" x14ac:dyDescent="0.25">
      <c r="D54" s="18" t="s">
        <v>34</v>
      </c>
      <c r="F54" s="23"/>
      <c r="G54" s="23"/>
      <c r="H54" s="23"/>
      <c r="I54" s="24" t="s">
        <v>46</v>
      </c>
      <c r="J54" s="24" t="s">
        <v>46</v>
      </c>
      <c r="K54" s="24" t="s">
        <v>46</v>
      </c>
      <c r="L54" s="24" t="s">
        <v>46</v>
      </c>
      <c r="M54" s="24" t="s">
        <v>46</v>
      </c>
      <c r="N54" s="24" t="s">
        <v>46</v>
      </c>
      <c r="O54" s="24">
        <v>0.5</v>
      </c>
      <c r="P54" s="24">
        <v>0.5</v>
      </c>
      <c r="Q54" s="24" t="s">
        <v>46</v>
      </c>
      <c r="R54" s="24" t="s">
        <v>46</v>
      </c>
      <c r="S54" s="24">
        <v>0</v>
      </c>
      <c r="T54" s="25">
        <v>0.5</v>
      </c>
      <c r="U54" s="25">
        <v>0.5</v>
      </c>
      <c r="V54" s="25" t="s">
        <v>46</v>
      </c>
      <c r="W54" s="25" t="s">
        <v>46</v>
      </c>
      <c r="X54" s="25" t="s">
        <v>46</v>
      </c>
      <c r="Y54" s="25" t="s">
        <v>46</v>
      </c>
      <c r="Z54" s="25" t="s">
        <v>46</v>
      </c>
      <c r="AA54" s="25" t="s">
        <v>46</v>
      </c>
      <c r="AB54" s="25" t="s">
        <v>46</v>
      </c>
      <c r="AC54" s="25" t="s">
        <v>46</v>
      </c>
      <c r="AD54" s="21"/>
    </row>
    <row r="55" spans="3:30" ht="17" thickBot="1" x14ac:dyDescent="0.25">
      <c r="D55" s="19" t="s">
        <v>47</v>
      </c>
      <c r="F55" s="23"/>
      <c r="G55" s="23"/>
      <c r="H55" s="23"/>
      <c r="I55" s="24" t="s">
        <v>46</v>
      </c>
      <c r="J55" s="24" t="s">
        <v>46</v>
      </c>
      <c r="K55" s="24" t="s">
        <v>46</v>
      </c>
      <c r="L55" s="24" t="s">
        <v>46</v>
      </c>
      <c r="M55" s="24" t="s">
        <v>46</v>
      </c>
      <c r="N55" s="24">
        <v>0.2</v>
      </c>
      <c r="O55" s="24">
        <v>0.5</v>
      </c>
      <c r="P55" s="24">
        <v>0.5</v>
      </c>
      <c r="Q55" s="24">
        <v>0.5</v>
      </c>
      <c r="R55" s="24">
        <v>0.5</v>
      </c>
      <c r="S55" s="24">
        <v>0.5</v>
      </c>
      <c r="T55" s="25">
        <v>1</v>
      </c>
      <c r="U55" s="25">
        <v>1</v>
      </c>
      <c r="V55" s="25">
        <v>1</v>
      </c>
      <c r="W55" s="25">
        <v>1</v>
      </c>
      <c r="X55" s="25">
        <v>0.5</v>
      </c>
      <c r="Y55" s="25">
        <v>0.5</v>
      </c>
      <c r="Z55" s="25" t="s">
        <v>46</v>
      </c>
      <c r="AA55" s="25" t="s">
        <v>46</v>
      </c>
      <c r="AB55" s="25" t="s">
        <v>46</v>
      </c>
      <c r="AC55" s="25" t="s">
        <v>46</v>
      </c>
      <c r="AD55" s="21"/>
    </row>
    <row r="56" spans="3:30" ht="17" thickBot="1" x14ac:dyDescent="0.25">
      <c r="D56" s="18" t="s">
        <v>35</v>
      </c>
      <c r="F56" s="23"/>
      <c r="G56" s="23"/>
      <c r="H56" s="23"/>
      <c r="I56" s="24" t="s">
        <v>46</v>
      </c>
      <c r="J56" s="24" t="s">
        <v>46</v>
      </c>
      <c r="K56" s="24">
        <v>0.1</v>
      </c>
      <c r="L56" s="24">
        <v>0.1</v>
      </c>
      <c r="M56" s="24">
        <v>0.1</v>
      </c>
      <c r="N56" s="24">
        <v>0.1</v>
      </c>
      <c r="O56" s="24">
        <v>0.1</v>
      </c>
      <c r="P56" s="24">
        <v>0.1</v>
      </c>
      <c r="Q56" s="24">
        <v>0.1</v>
      </c>
      <c r="R56" s="24">
        <v>0.5</v>
      </c>
      <c r="S56" s="24">
        <v>0.5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0.1</v>
      </c>
      <c r="AA56" s="25">
        <v>0</v>
      </c>
      <c r="AB56" s="25">
        <v>0</v>
      </c>
      <c r="AC56" s="25" t="s">
        <v>46</v>
      </c>
      <c r="AD56" s="21"/>
    </row>
    <row r="57" spans="3:30" x14ac:dyDescent="0.2"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3:30" x14ac:dyDescent="0.2">
      <c r="C58" s="16" t="s">
        <v>19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8"/>
      <c r="AA58" s="27"/>
      <c r="AB58" s="27"/>
      <c r="AC58" s="27"/>
      <c r="AD58" s="21"/>
    </row>
    <row r="59" spans="3:30" x14ac:dyDescent="0.2"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3:30" ht="17" thickBot="1" x14ac:dyDescent="0.25">
      <c r="D60" s="17" t="s">
        <v>31</v>
      </c>
      <c r="F60" s="23"/>
      <c r="G60" s="23"/>
      <c r="H60" s="23"/>
      <c r="I60" s="24" t="s">
        <v>46</v>
      </c>
      <c r="J60" s="24" t="s">
        <v>46</v>
      </c>
      <c r="K60" s="24" t="s">
        <v>46</v>
      </c>
      <c r="L60" s="24" t="s">
        <v>46</v>
      </c>
      <c r="M60" s="24">
        <v>0.1</v>
      </c>
      <c r="N60" s="24">
        <v>0.2</v>
      </c>
      <c r="O60" s="24">
        <v>0.2</v>
      </c>
      <c r="P60" s="24">
        <v>0.2</v>
      </c>
      <c r="Q60" s="24">
        <v>0.5</v>
      </c>
      <c r="R60" s="24">
        <v>0.5</v>
      </c>
      <c r="S60" s="24">
        <v>0.1</v>
      </c>
      <c r="T60" s="25" t="s">
        <v>46</v>
      </c>
      <c r="U60" s="25" t="s">
        <v>46</v>
      </c>
      <c r="V60" s="25" t="s">
        <v>46</v>
      </c>
      <c r="W60" s="25">
        <v>0.2</v>
      </c>
      <c r="X60" s="25" t="s">
        <v>46</v>
      </c>
      <c r="Y60" s="25" t="s">
        <v>46</v>
      </c>
      <c r="Z60" s="25" t="s">
        <v>46</v>
      </c>
      <c r="AA60" s="25">
        <v>0.3</v>
      </c>
      <c r="AB60" s="26">
        <v>0.1</v>
      </c>
      <c r="AC60" s="26">
        <v>0.1</v>
      </c>
      <c r="AD60" s="21"/>
    </row>
    <row r="61" spans="3:30" ht="18" thickTop="1" thickBot="1" x14ac:dyDescent="0.25">
      <c r="D61" s="18" t="s">
        <v>32</v>
      </c>
      <c r="F61" s="23"/>
      <c r="G61" s="23"/>
      <c r="H61" s="23"/>
      <c r="I61" s="24" t="s">
        <v>46</v>
      </c>
      <c r="J61" s="24" t="s">
        <v>46</v>
      </c>
      <c r="K61" s="24">
        <v>0</v>
      </c>
      <c r="L61" s="24">
        <v>0.2</v>
      </c>
      <c r="M61" s="24">
        <v>0.5</v>
      </c>
      <c r="N61" s="24">
        <v>0.2</v>
      </c>
      <c r="O61" s="24">
        <v>0.2</v>
      </c>
      <c r="P61" s="24">
        <v>0.5</v>
      </c>
      <c r="Q61" s="24">
        <v>0.2</v>
      </c>
      <c r="R61" s="24">
        <v>0</v>
      </c>
      <c r="S61" s="24">
        <v>0</v>
      </c>
      <c r="T61" s="25">
        <v>0.5</v>
      </c>
      <c r="U61" s="25" t="s">
        <v>46</v>
      </c>
      <c r="V61" s="25" t="s">
        <v>46</v>
      </c>
      <c r="W61" s="25" t="s">
        <v>46</v>
      </c>
      <c r="X61" s="25" t="s">
        <v>46</v>
      </c>
      <c r="Y61" s="25" t="s">
        <v>46</v>
      </c>
      <c r="Z61" s="25" t="s">
        <v>46</v>
      </c>
      <c r="AA61" s="25" t="s">
        <v>46</v>
      </c>
      <c r="AB61" s="26">
        <v>0.1</v>
      </c>
      <c r="AC61" s="26">
        <v>0.1</v>
      </c>
      <c r="AD61" s="21"/>
    </row>
    <row r="62" spans="3:30" ht="17" thickBot="1" x14ac:dyDescent="0.25">
      <c r="D62" s="19" t="s">
        <v>33</v>
      </c>
      <c r="F62" s="23"/>
      <c r="G62" s="23"/>
      <c r="H62" s="23"/>
      <c r="I62" s="24" t="s">
        <v>46</v>
      </c>
      <c r="J62" s="24" t="s">
        <v>46</v>
      </c>
      <c r="K62" s="24">
        <v>0.1</v>
      </c>
      <c r="L62" s="24">
        <v>0.2</v>
      </c>
      <c r="M62" s="24">
        <v>0.5</v>
      </c>
      <c r="N62" s="24">
        <v>0.2</v>
      </c>
      <c r="O62" s="24">
        <v>0</v>
      </c>
      <c r="P62" s="24" t="s">
        <v>46</v>
      </c>
      <c r="Q62" s="24">
        <v>0</v>
      </c>
      <c r="R62" s="24">
        <v>0.5</v>
      </c>
      <c r="S62" s="24">
        <v>0.5</v>
      </c>
      <c r="T62" s="25">
        <v>0.5</v>
      </c>
      <c r="U62" s="25">
        <v>0.5</v>
      </c>
      <c r="V62" s="25" t="s">
        <v>46</v>
      </c>
      <c r="W62" s="25" t="s">
        <v>46</v>
      </c>
      <c r="X62" s="25" t="s">
        <v>46</v>
      </c>
      <c r="Y62" s="25" t="s">
        <v>46</v>
      </c>
      <c r="Z62" s="25" t="s">
        <v>46</v>
      </c>
      <c r="AA62" s="25" t="s">
        <v>46</v>
      </c>
      <c r="AB62" s="26">
        <v>0.1</v>
      </c>
      <c r="AC62" s="26">
        <v>0.1</v>
      </c>
      <c r="AD62" s="21"/>
    </row>
    <row r="63" spans="3:30" ht="17" thickBot="1" x14ac:dyDescent="0.25">
      <c r="D63" s="18" t="s">
        <v>34</v>
      </c>
      <c r="F63" s="23"/>
      <c r="G63" s="23"/>
      <c r="H63" s="23"/>
      <c r="I63" s="24" t="s">
        <v>46</v>
      </c>
      <c r="J63" s="24" t="s">
        <v>46</v>
      </c>
      <c r="K63" s="24" t="s">
        <v>46</v>
      </c>
      <c r="L63" s="24" t="s">
        <v>46</v>
      </c>
      <c r="M63" s="24" t="s">
        <v>46</v>
      </c>
      <c r="N63" s="24" t="s">
        <v>46</v>
      </c>
      <c r="O63" s="24">
        <v>0.5</v>
      </c>
      <c r="P63" s="24">
        <v>0.5</v>
      </c>
      <c r="Q63" s="24" t="s">
        <v>46</v>
      </c>
      <c r="R63" s="24" t="s">
        <v>46</v>
      </c>
      <c r="S63" s="24">
        <v>0</v>
      </c>
      <c r="T63" s="25">
        <v>0.5</v>
      </c>
      <c r="U63" s="25">
        <v>0.5</v>
      </c>
      <c r="V63" s="25" t="s">
        <v>46</v>
      </c>
      <c r="W63" s="25" t="s">
        <v>46</v>
      </c>
      <c r="X63" s="25" t="s">
        <v>46</v>
      </c>
      <c r="Y63" s="25" t="s">
        <v>46</v>
      </c>
      <c r="Z63" s="25" t="s">
        <v>46</v>
      </c>
      <c r="AA63" s="25" t="s">
        <v>46</v>
      </c>
      <c r="AB63" s="26"/>
      <c r="AC63" s="26"/>
      <c r="AD63" s="21"/>
    </row>
    <row r="64" spans="3:30" ht="17" thickBot="1" x14ac:dyDescent="0.25">
      <c r="D64" s="19" t="s">
        <v>47</v>
      </c>
      <c r="F64" s="23"/>
      <c r="G64" s="23"/>
      <c r="H64" s="23"/>
      <c r="I64" s="24" t="s">
        <v>46</v>
      </c>
      <c r="J64" s="24" t="s">
        <v>46</v>
      </c>
      <c r="K64" s="24" t="s">
        <v>46</v>
      </c>
      <c r="L64" s="24" t="s">
        <v>46</v>
      </c>
      <c r="M64" s="24" t="s">
        <v>46</v>
      </c>
      <c r="N64" s="24">
        <v>0.2</v>
      </c>
      <c r="O64" s="24">
        <v>0.5</v>
      </c>
      <c r="P64" s="24">
        <v>0.5</v>
      </c>
      <c r="Q64" s="24">
        <v>0.5</v>
      </c>
      <c r="R64" s="24">
        <v>0.5</v>
      </c>
      <c r="S64" s="24">
        <v>0.5</v>
      </c>
      <c r="T64" s="25">
        <v>1</v>
      </c>
      <c r="U64" s="25">
        <v>1</v>
      </c>
      <c r="V64" s="25">
        <v>1</v>
      </c>
      <c r="W64" s="25">
        <v>1</v>
      </c>
      <c r="X64" s="25">
        <v>0.5</v>
      </c>
      <c r="Y64" s="25">
        <v>0.5</v>
      </c>
      <c r="Z64" s="25" t="s">
        <v>46</v>
      </c>
      <c r="AA64" s="25" t="s">
        <v>46</v>
      </c>
      <c r="AB64" s="26">
        <v>0.1</v>
      </c>
      <c r="AC64" s="26">
        <v>0.1</v>
      </c>
      <c r="AD64" s="21"/>
    </row>
    <row r="65" spans="1:35" ht="17" thickBot="1" x14ac:dyDescent="0.25">
      <c r="D65" s="18" t="s">
        <v>35</v>
      </c>
      <c r="F65" s="23"/>
      <c r="G65" s="23"/>
      <c r="H65" s="23"/>
      <c r="I65" s="24" t="s">
        <v>46</v>
      </c>
      <c r="J65" s="24" t="s">
        <v>46</v>
      </c>
      <c r="K65" s="24">
        <v>0.1</v>
      </c>
      <c r="L65" s="24">
        <v>0.1</v>
      </c>
      <c r="M65" s="24">
        <v>0.1</v>
      </c>
      <c r="N65" s="24">
        <v>0.1</v>
      </c>
      <c r="O65" s="24">
        <v>0.1</v>
      </c>
      <c r="P65" s="24">
        <v>0.1</v>
      </c>
      <c r="Q65" s="24">
        <v>0.1</v>
      </c>
      <c r="R65" s="24">
        <v>0.5</v>
      </c>
      <c r="S65" s="24">
        <v>0.5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0.1</v>
      </c>
      <c r="AA65" s="25">
        <v>0</v>
      </c>
      <c r="AB65" s="26">
        <v>0.1</v>
      </c>
      <c r="AC65" s="26">
        <v>0.1</v>
      </c>
      <c r="AD65" s="21"/>
    </row>
    <row r="66" spans="1:35" x14ac:dyDescent="0.2"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5" x14ac:dyDescent="0.2">
      <c r="C67" s="16" t="s">
        <v>20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9"/>
      <c r="AA67" s="21"/>
      <c r="AB67" s="21"/>
      <c r="AC67" s="21"/>
      <c r="AD67" s="21"/>
    </row>
    <row r="68" spans="1:35" x14ac:dyDescent="0.2"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5" ht="17" thickBot="1" x14ac:dyDescent="0.25">
      <c r="D69" s="17" t="s">
        <v>31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4" t="s">
        <v>46</v>
      </c>
      <c r="Y69" s="24" t="s">
        <v>46</v>
      </c>
      <c r="Z69" s="24">
        <v>0.1</v>
      </c>
      <c r="AA69" s="24">
        <v>0.2</v>
      </c>
      <c r="AB69" s="24">
        <v>0.2</v>
      </c>
      <c r="AC69" s="24">
        <v>0.2</v>
      </c>
      <c r="AD69" s="21"/>
    </row>
    <row r="70" spans="1:35" ht="18" thickTop="1" thickBot="1" x14ac:dyDescent="0.25">
      <c r="D70" s="18" t="s">
        <v>32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4">
        <v>0</v>
      </c>
      <c r="Y70" s="24">
        <v>0.2</v>
      </c>
      <c r="Z70" s="24">
        <v>0.5</v>
      </c>
      <c r="AA70" s="24">
        <v>0.2</v>
      </c>
      <c r="AB70" s="24">
        <v>0.2</v>
      </c>
      <c r="AC70" s="24">
        <v>0.5</v>
      </c>
      <c r="AD70" s="21"/>
    </row>
    <row r="71" spans="1:35" ht="17" thickBot="1" x14ac:dyDescent="0.25">
      <c r="D71" s="19" t="s">
        <v>33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4">
        <v>0.1</v>
      </c>
      <c r="Y71" s="24">
        <v>0.2</v>
      </c>
      <c r="Z71" s="24">
        <v>0.5</v>
      </c>
      <c r="AA71" s="24">
        <v>0.2</v>
      </c>
      <c r="AB71" s="24">
        <v>0</v>
      </c>
      <c r="AC71" s="24" t="s">
        <v>46</v>
      </c>
      <c r="AD71" s="21"/>
    </row>
    <row r="72" spans="1:35" ht="17" thickBot="1" x14ac:dyDescent="0.25">
      <c r="D72" s="18" t="s">
        <v>34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4" t="s">
        <v>46</v>
      </c>
      <c r="Y72" s="24" t="s">
        <v>46</v>
      </c>
      <c r="Z72" s="24" t="s">
        <v>46</v>
      </c>
      <c r="AA72" s="24" t="s">
        <v>46</v>
      </c>
      <c r="AB72" s="24">
        <v>0.5</v>
      </c>
      <c r="AC72" s="24">
        <v>0.5</v>
      </c>
      <c r="AD72" s="21"/>
    </row>
    <row r="73" spans="1:35" ht="17" thickBot="1" x14ac:dyDescent="0.25">
      <c r="D73" s="19" t="s">
        <v>47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4" t="s">
        <v>46</v>
      </c>
      <c r="Y73" s="24" t="s">
        <v>46</v>
      </c>
      <c r="Z73" s="24" t="s">
        <v>46</v>
      </c>
      <c r="AA73" s="24">
        <v>0.2</v>
      </c>
      <c r="AB73" s="24">
        <v>0.5</v>
      </c>
      <c r="AC73" s="24">
        <v>0.5</v>
      </c>
      <c r="AD73" s="21"/>
    </row>
    <row r="74" spans="1:35" ht="17" thickBot="1" x14ac:dyDescent="0.25">
      <c r="D74" s="18" t="s">
        <v>35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4">
        <v>0.1</v>
      </c>
      <c r="Y74" s="24">
        <v>0.1</v>
      </c>
      <c r="Z74" s="24">
        <v>0.1</v>
      </c>
      <c r="AA74" s="24">
        <v>0.1</v>
      </c>
      <c r="AB74" s="24">
        <v>0.1</v>
      </c>
      <c r="AC74" s="24">
        <v>0.1</v>
      </c>
      <c r="AD74" s="21"/>
    </row>
    <row r="75" spans="1:35" x14ac:dyDescent="0.2"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5" x14ac:dyDescent="0.2">
      <c r="A76" s="16" t="s">
        <v>21</v>
      </c>
      <c r="C76" s="16" t="s">
        <v>22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8"/>
      <c r="AA76" s="27"/>
      <c r="AB76" s="27"/>
      <c r="AC76" s="27"/>
      <c r="AD76" s="21"/>
    </row>
    <row r="77" spans="1:35" x14ac:dyDescent="0.2"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5" ht="17" thickBot="1" x14ac:dyDescent="0.25">
      <c r="D78" s="17" t="s">
        <v>31</v>
      </c>
      <c r="F78" s="23"/>
      <c r="G78" s="23"/>
      <c r="H78" s="23"/>
      <c r="I78" s="23"/>
      <c r="J78" s="23"/>
      <c r="K78" s="23"/>
      <c r="L78" s="23"/>
      <c r="M78" s="23"/>
      <c r="N78" s="23"/>
      <c r="O78" s="24" t="s">
        <v>46</v>
      </c>
      <c r="P78" s="24" t="s">
        <v>46</v>
      </c>
      <c r="Q78" s="24">
        <v>0.1</v>
      </c>
      <c r="R78" s="24">
        <v>0.2</v>
      </c>
      <c r="S78" s="24">
        <v>0.2</v>
      </c>
      <c r="T78" s="24">
        <v>0.2</v>
      </c>
      <c r="U78" s="25" t="s">
        <v>46</v>
      </c>
      <c r="V78" s="25" t="s">
        <v>46</v>
      </c>
      <c r="W78" s="25" t="s">
        <v>46</v>
      </c>
      <c r="X78" s="25">
        <v>0.2</v>
      </c>
      <c r="Y78" s="25" t="s">
        <v>46</v>
      </c>
      <c r="Z78" s="25" t="s">
        <v>46</v>
      </c>
      <c r="AA78" s="25" t="s">
        <v>46</v>
      </c>
      <c r="AB78" s="26">
        <v>0.1</v>
      </c>
      <c r="AC78" s="26">
        <v>0.1</v>
      </c>
      <c r="AD78" s="21"/>
    </row>
    <row r="79" spans="1:35" ht="18" thickTop="1" thickBot="1" x14ac:dyDescent="0.25">
      <c r="D79" s="18" t="s">
        <v>32</v>
      </c>
      <c r="F79" s="23"/>
      <c r="G79" s="23"/>
      <c r="H79" s="23"/>
      <c r="I79" s="23"/>
      <c r="J79" s="23"/>
      <c r="K79" s="23"/>
      <c r="L79" s="23"/>
      <c r="M79" s="23"/>
      <c r="N79" s="23"/>
      <c r="O79" s="24">
        <v>0</v>
      </c>
      <c r="P79" s="24">
        <v>0.2</v>
      </c>
      <c r="Q79" s="24">
        <v>0.5</v>
      </c>
      <c r="R79" s="24">
        <v>0.2</v>
      </c>
      <c r="S79" s="24">
        <v>0.2</v>
      </c>
      <c r="T79" s="24">
        <v>0.5</v>
      </c>
      <c r="U79" s="25">
        <v>0.5</v>
      </c>
      <c r="V79" s="25" t="s">
        <v>46</v>
      </c>
      <c r="W79" s="25" t="s">
        <v>46</v>
      </c>
      <c r="X79" s="25" t="s">
        <v>46</v>
      </c>
      <c r="Y79" s="25" t="s">
        <v>46</v>
      </c>
      <c r="Z79" s="25" t="s">
        <v>46</v>
      </c>
      <c r="AA79" s="25" t="s">
        <v>46</v>
      </c>
      <c r="AB79" s="26">
        <v>0.1</v>
      </c>
      <c r="AC79" s="26">
        <v>0.1</v>
      </c>
      <c r="AD79" s="21"/>
    </row>
    <row r="80" spans="1:35" ht="17" thickBot="1" x14ac:dyDescent="0.25">
      <c r="D80" s="19" t="s">
        <v>33</v>
      </c>
      <c r="F80" s="23"/>
      <c r="G80" s="23"/>
      <c r="H80" s="23"/>
      <c r="I80" s="23"/>
      <c r="J80" s="23"/>
      <c r="K80" s="23"/>
      <c r="L80" s="23"/>
      <c r="M80" s="23"/>
      <c r="N80" s="23"/>
      <c r="O80" s="24">
        <v>0.1</v>
      </c>
      <c r="P80" s="24">
        <v>0.2</v>
      </c>
      <c r="Q80" s="24">
        <v>0.5</v>
      </c>
      <c r="R80" s="24">
        <v>0.2</v>
      </c>
      <c r="S80" s="24">
        <v>0</v>
      </c>
      <c r="T80" s="24" t="s">
        <v>46</v>
      </c>
      <c r="U80" s="25">
        <v>0.5</v>
      </c>
      <c r="V80" s="25">
        <v>0.5</v>
      </c>
      <c r="W80" s="25" t="s">
        <v>46</v>
      </c>
      <c r="X80" s="25" t="s">
        <v>46</v>
      </c>
      <c r="Y80" s="25" t="s">
        <v>46</v>
      </c>
      <c r="Z80" s="25" t="s">
        <v>46</v>
      </c>
      <c r="AA80" s="25" t="s">
        <v>46</v>
      </c>
      <c r="AB80" s="26">
        <v>0.1</v>
      </c>
      <c r="AC80" s="26">
        <v>0.1</v>
      </c>
      <c r="AD80" s="27"/>
      <c r="AE80" s="10"/>
      <c r="AF80" s="10"/>
      <c r="AG80" s="10"/>
      <c r="AH80" s="10"/>
      <c r="AI80" s="10"/>
    </row>
    <row r="81" spans="1:45" ht="17" thickBot="1" x14ac:dyDescent="0.25">
      <c r="D81" s="18" t="s">
        <v>34</v>
      </c>
      <c r="F81" s="23"/>
      <c r="G81" s="23"/>
      <c r="H81" s="23"/>
      <c r="I81" s="23"/>
      <c r="J81" s="23"/>
      <c r="K81" s="23"/>
      <c r="L81" s="23"/>
      <c r="M81" s="23"/>
      <c r="N81" s="23"/>
      <c r="O81" s="24" t="s">
        <v>46</v>
      </c>
      <c r="P81" s="24" t="s">
        <v>46</v>
      </c>
      <c r="Q81" s="24" t="s">
        <v>46</v>
      </c>
      <c r="R81" s="24" t="s">
        <v>46</v>
      </c>
      <c r="S81" s="24">
        <v>0.5</v>
      </c>
      <c r="T81" s="24">
        <v>0.5</v>
      </c>
      <c r="U81" s="25">
        <v>0.5</v>
      </c>
      <c r="V81" s="25">
        <v>0.5</v>
      </c>
      <c r="W81" s="25" t="s">
        <v>46</v>
      </c>
      <c r="X81" s="25" t="s">
        <v>46</v>
      </c>
      <c r="Y81" s="25" t="s">
        <v>46</v>
      </c>
      <c r="Z81" s="25" t="s">
        <v>46</v>
      </c>
      <c r="AA81" s="25" t="s">
        <v>46</v>
      </c>
      <c r="AB81" s="26"/>
      <c r="AC81" s="26"/>
      <c r="AD81" s="27"/>
      <c r="AE81" s="10"/>
      <c r="AF81" s="10"/>
      <c r="AG81" s="10"/>
      <c r="AH81" s="10"/>
      <c r="AI81" s="10"/>
    </row>
    <row r="82" spans="1:45" ht="17" thickBot="1" x14ac:dyDescent="0.25">
      <c r="D82" s="19" t="s">
        <v>47</v>
      </c>
      <c r="F82" s="23"/>
      <c r="G82" s="23"/>
      <c r="H82" s="23"/>
      <c r="I82" s="23"/>
      <c r="J82" s="23"/>
      <c r="K82" s="23"/>
      <c r="L82" s="23"/>
      <c r="M82" s="23"/>
      <c r="N82" s="23"/>
      <c r="O82" s="24" t="s">
        <v>46</v>
      </c>
      <c r="P82" s="24" t="s">
        <v>46</v>
      </c>
      <c r="Q82" s="24" t="s">
        <v>46</v>
      </c>
      <c r="R82" s="24">
        <v>0.2</v>
      </c>
      <c r="S82" s="24">
        <v>0.5</v>
      </c>
      <c r="T82" s="24">
        <v>0.5</v>
      </c>
      <c r="U82" s="25">
        <v>1</v>
      </c>
      <c r="V82" s="25">
        <v>1</v>
      </c>
      <c r="W82" s="25">
        <v>1</v>
      </c>
      <c r="X82" s="25">
        <v>1</v>
      </c>
      <c r="Y82" s="25">
        <v>0.5</v>
      </c>
      <c r="Z82" s="25">
        <v>0.5</v>
      </c>
      <c r="AA82" s="25" t="s">
        <v>46</v>
      </c>
      <c r="AB82" s="26">
        <v>0.1</v>
      </c>
      <c r="AC82" s="26">
        <v>0.1</v>
      </c>
      <c r="AD82" s="27"/>
      <c r="AE82" s="10"/>
      <c r="AF82" s="10"/>
      <c r="AG82" s="10"/>
      <c r="AH82" s="10"/>
      <c r="AI82" s="10"/>
    </row>
    <row r="83" spans="1:45" ht="17" thickBot="1" x14ac:dyDescent="0.25">
      <c r="D83" s="18" t="s">
        <v>35</v>
      </c>
      <c r="F83" s="23"/>
      <c r="G83" s="23"/>
      <c r="H83" s="23"/>
      <c r="I83" s="23"/>
      <c r="J83" s="23"/>
      <c r="K83" s="23"/>
      <c r="L83" s="23"/>
      <c r="M83" s="23"/>
      <c r="N83" s="23"/>
      <c r="O83" s="24">
        <v>0.1</v>
      </c>
      <c r="P83" s="24">
        <v>0.1</v>
      </c>
      <c r="Q83" s="24">
        <v>0.1</v>
      </c>
      <c r="R83" s="24">
        <v>0.1</v>
      </c>
      <c r="S83" s="24">
        <v>0.1</v>
      </c>
      <c r="T83" s="24">
        <v>0.1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0.1</v>
      </c>
      <c r="AB83" s="26">
        <v>0.1</v>
      </c>
      <c r="AC83" s="26">
        <v>0.1</v>
      </c>
      <c r="AD83" s="27"/>
      <c r="AE83" s="10"/>
      <c r="AF83" s="10"/>
      <c r="AG83" s="10"/>
      <c r="AH83" s="10"/>
      <c r="AI83" s="10"/>
    </row>
    <row r="84" spans="1:45" x14ac:dyDescent="0.2"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7"/>
      <c r="AE84" s="10"/>
      <c r="AF84" s="10"/>
      <c r="AG84" s="10"/>
      <c r="AH84" s="10"/>
      <c r="AI84" s="10"/>
    </row>
    <row r="85" spans="1:45" x14ac:dyDescent="0.2">
      <c r="C85" s="16" t="s">
        <v>23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8"/>
      <c r="AA85" s="27"/>
      <c r="AB85" s="27"/>
      <c r="AC85" s="27"/>
      <c r="AD85" s="21"/>
    </row>
    <row r="86" spans="1:45" x14ac:dyDescent="0.2"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45" ht="17" thickBot="1" x14ac:dyDescent="0.25">
      <c r="D87" s="17" t="s">
        <v>31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4" t="s">
        <v>46</v>
      </c>
      <c r="Z87" s="24" t="s">
        <v>46</v>
      </c>
      <c r="AA87" s="24">
        <v>0.1</v>
      </c>
      <c r="AB87" s="24">
        <v>0.2</v>
      </c>
      <c r="AC87" s="24">
        <v>0.2</v>
      </c>
      <c r="AD87" s="24">
        <v>0.2</v>
      </c>
    </row>
    <row r="88" spans="1:45" ht="18" thickTop="1" thickBot="1" x14ac:dyDescent="0.25">
      <c r="D88" s="18" t="s">
        <v>32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4">
        <v>0</v>
      </c>
      <c r="Z88" s="24">
        <v>0.2</v>
      </c>
      <c r="AA88" s="24">
        <v>0.5</v>
      </c>
      <c r="AB88" s="24">
        <v>0.2</v>
      </c>
      <c r="AC88" s="24">
        <v>0.2</v>
      </c>
      <c r="AD88" s="24">
        <v>0.5</v>
      </c>
    </row>
    <row r="89" spans="1:45" ht="17" thickBot="1" x14ac:dyDescent="0.25">
      <c r="D89" s="19" t="s">
        <v>33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4">
        <v>0.1</v>
      </c>
      <c r="Z89" s="24">
        <v>0.2</v>
      </c>
      <c r="AA89" s="24">
        <v>0.5</v>
      </c>
      <c r="AB89" s="24">
        <v>0.2</v>
      </c>
      <c r="AC89" s="24">
        <v>0</v>
      </c>
      <c r="AD89" s="24" t="s">
        <v>46</v>
      </c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ht="17" thickBot="1" x14ac:dyDescent="0.25">
      <c r="D90" s="18" t="s">
        <v>34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4" t="s">
        <v>46</v>
      </c>
      <c r="Z90" s="24" t="s">
        <v>46</v>
      </c>
      <c r="AA90" s="24" t="s">
        <v>46</v>
      </c>
      <c r="AB90" s="24" t="s">
        <v>46</v>
      </c>
      <c r="AC90" s="24">
        <v>0.5</v>
      </c>
      <c r="AD90" s="24">
        <v>0.5</v>
      </c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ht="17" thickBot="1" x14ac:dyDescent="0.25">
      <c r="D91" s="19" t="s">
        <v>47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4" t="s">
        <v>46</v>
      </c>
      <c r="Z91" s="24" t="s">
        <v>46</v>
      </c>
      <c r="AA91" s="24" t="s">
        <v>46</v>
      </c>
      <c r="AB91" s="24">
        <v>0.2</v>
      </c>
      <c r="AC91" s="24">
        <v>0.5</v>
      </c>
      <c r="AD91" s="24">
        <v>0.5</v>
      </c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ht="17" thickBot="1" x14ac:dyDescent="0.25">
      <c r="D92" s="18" t="s">
        <v>35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4">
        <v>0.1</v>
      </c>
      <c r="Z92" s="24">
        <v>0.1</v>
      </c>
      <c r="AA92" s="24">
        <v>0.1</v>
      </c>
      <c r="AB92" s="24">
        <v>0.1</v>
      </c>
      <c r="AC92" s="24">
        <v>0.1</v>
      </c>
      <c r="AD92" s="24">
        <v>0.1</v>
      </c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x14ac:dyDescent="0.2"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7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x14ac:dyDescent="0.2">
      <c r="A94" s="16" t="s">
        <v>24</v>
      </c>
      <c r="C94" s="16" t="s">
        <v>25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8"/>
      <c r="AA94" s="27"/>
      <c r="AB94" s="27"/>
      <c r="AC94" s="27"/>
      <c r="AD94" s="21"/>
    </row>
    <row r="95" spans="1:45" x14ac:dyDescent="0.2"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45" ht="17" thickBot="1" x14ac:dyDescent="0.25">
      <c r="D96" s="17" t="s">
        <v>31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4" t="s">
        <v>46</v>
      </c>
      <c r="Q96" s="24" t="s">
        <v>46</v>
      </c>
      <c r="R96" s="24">
        <v>0.1</v>
      </c>
      <c r="S96" s="24">
        <v>0.2</v>
      </c>
      <c r="T96" s="25" t="s">
        <v>46</v>
      </c>
      <c r="U96" s="25" t="s">
        <v>46</v>
      </c>
      <c r="V96" s="25" t="s">
        <v>46</v>
      </c>
      <c r="W96" s="25">
        <v>0.2</v>
      </c>
      <c r="X96" s="25" t="s">
        <v>46</v>
      </c>
      <c r="Y96" s="25">
        <v>0.1</v>
      </c>
      <c r="Z96" s="26">
        <v>0.1</v>
      </c>
      <c r="AA96" s="26">
        <v>0.1</v>
      </c>
      <c r="AB96" s="26">
        <v>0.1</v>
      </c>
      <c r="AC96" s="26">
        <v>0.1</v>
      </c>
      <c r="AD96" s="21"/>
    </row>
    <row r="97" spans="3:36" ht="18" thickTop="1" thickBot="1" x14ac:dyDescent="0.25">
      <c r="D97" s="18" t="s">
        <v>32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4">
        <v>0</v>
      </c>
      <c r="Q97" s="24">
        <v>0.3</v>
      </c>
      <c r="R97" s="24">
        <v>0.5</v>
      </c>
      <c r="S97" s="24">
        <v>0.3</v>
      </c>
      <c r="T97" s="25">
        <v>0.5</v>
      </c>
      <c r="U97" s="25" t="s">
        <v>46</v>
      </c>
      <c r="V97" s="25" t="s">
        <v>46</v>
      </c>
      <c r="W97" s="25" t="s">
        <v>46</v>
      </c>
      <c r="X97" s="25" t="s">
        <v>46</v>
      </c>
      <c r="Y97" s="25">
        <v>0.1</v>
      </c>
      <c r="Z97" s="26">
        <v>0.1</v>
      </c>
      <c r="AA97" s="26">
        <v>0.1</v>
      </c>
      <c r="AB97" s="26">
        <v>0.1</v>
      </c>
      <c r="AC97" s="26">
        <v>0.1</v>
      </c>
      <c r="AD97" s="21"/>
    </row>
    <row r="98" spans="3:36" ht="17" thickBot="1" x14ac:dyDescent="0.25">
      <c r="D98" s="19" t="s">
        <v>33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4">
        <v>0.1</v>
      </c>
      <c r="Q98" s="24">
        <v>0.2</v>
      </c>
      <c r="R98" s="24">
        <v>0.5</v>
      </c>
      <c r="S98" s="24">
        <v>0.2</v>
      </c>
      <c r="T98" s="25">
        <v>0.5</v>
      </c>
      <c r="U98" s="25">
        <v>0.5</v>
      </c>
      <c r="V98" s="25" t="s">
        <v>46</v>
      </c>
      <c r="W98" s="25" t="s">
        <v>46</v>
      </c>
      <c r="X98" s="25" t="s">
        <v>46</v>
      </c>
      <c r="Y98" s="25">
        <v>0.1</v>
      </c>
      <c r="Z98" s="26">
        <v>0.1</v>
      </c>
      <c r="AA98" s="26">
        <v>0.1</v>
      </c>
      <c r="AB98" s="26">
        <v>0.1</v>
      </c>
      <c r="AC98" s="26">
        <v>0.1</v>
      </c>
      <c r="AD98" s="27"/>
      <c r="AE98" s="10"/>
      <c r="AF98" s="10"/>
      <c r="AG98" s="10"/>
      <c r="AH98" s="10"/>
      <c r="AI98" s="10"/>
      <c r="AJ98" s="10"/>
    </row>
    <row r="99" spans="3:36" ht="17" thickBot="1" x14ac:dyDescent="0.25">
      <c r="D99" s="18" t="s">
        <v>34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4" t="s">
        <v>46</v>
      </c>
      <c r="Q99" s="24">
        <v>0.2</v>
      </c>
      <c r="R99" s="24">
        <v>0.5</v>
      </c>
      <c r="S99" s="24" t="s">
        <v>46</v>
      </c>
      <c r="T99" s="25">
        <v>0.5</v>
      </c>
      <c r="U99" s="25">
        <v>0.5</v>
      </c>
      <c r="V99" s="25" t="s">
        <v>46</v>
      </c>
      <c r="W99" s="25" t="s">
        <v>46</v>
      </c>
      <c r="X99" s="25" t="s">
        <v>46</v>
      </c>
      <c r="Y99" s="25">
        <v>0.1</v>
      </c>
      <c r="Z99" s="26"/>
      <c r="AA99" s="26"/>
      <c r="AB99" s="26"/>
      <c r="AC99" s="26"/>
      <c r="AD99" s="27"/>
      <c r="AE99" s="10"/>
      <c r="AF99" s="10"/>
      <c r="AG99" s="10"/>
      <c r="AH99" s="10"/>
      <c r="AI99" s="10"/>
      <c r="AJ99" s="10"/>
    </row>
    <row r="100" spans="3:36" ht="17" thickBot="1" x14ac:dyDescent="0.25">
      <c r="D100" s="19" t="s">
        <v>47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4">
        <v>0.2</v>
      </c>
      <c r="Q100" s="24">
        <v>0.2</v>
      </c>
      <c r="R100" s="24">
        <v>0.3</v>
      </c>
      <c r="S100" s="24">
        <v>0.3</v>
      </c>
      <c r="T100" s="25">
        <v>1</v>
      </c>
      <c r="U100" s="25">
        <v>1</v>
      </c>
      <c r="V100" s="25">
        <v>1</v>
      </c>
      <c r="W100" s="25">
        <v>1</v>
      </c>
      <c r="X100" s="25">
        <v>0.5</v>
      </c>
      <c r="Y100" s="25">
        <v>0.1</v>
      </c>
      <c r="Z100" s="26">
        <v>0.1</v>
      </c>
      <c r="AA100" s="26">
        <v>0.1</v>
      </c>
      <c r="AB100" s="26">
        <v>0.1</v>
      </c>
      <c r="AC100" s="26">
        <v>0.1</v>
      </c>
      <c r="AD100" s="27"/>
      <c r="AE100" s="10"/>
      <c r="AF100" s="10"/>
      <c r="AG100" s="10"/>
      <c r="AH100" s="10"/>
      <c r="AI100" s="10"/>
      <c r="AJ100" s="10"/>
    </row>
    <row r="101" spans="3:36" ht="17" thickBot="1" x14ac:dyDescent="0.25">
      <c r="D101" s="18" t="s">
        <v>35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4">
        <v>0.1</v>
      </c>
      <c r="Q101" s="24">
        <v>0.1</v>
      </c>
      <c r="R101" s="24">
        <v>0.1</v>
      </c>
      <c r="S101" s="24">
        <v>0.1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0.1</v>
      </c>
      <c r="Z101" s="26">
        <v>0.1</v>
      </c>
      <c r="AA101" s="26">
        <v>0.1</v>
      </c>
      <c r="AB101" s="26">
        <v>0.1</v>
      </c>
      <c r="AC101" s="26">
        <v>0.1</v>
      </c>
      <c r="AD101" s="27"/>
      <c r="AE101" s="10"/>
      <c r="AF101" s="10"/>
      <c r="AG101" s="10"/>
      <c r="AH101" s="10"/>
      <c r="AI101" s="10"/>
      <c r="AJ101" s="10"/>
    </row>
    <row r="102" spans="3:36" x14ac:dyDescent="0.2"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7"/>
      <c r="AE102" s="10"/>
      <c r="AF102" s="10"/>
      <c r="AG102" s="10"/>
      <c r="AH102" s="10"/>
      <c r="AI102" s="10"/>
      <c r="AJ102" s="10"/>
    </row>
    <row r="103" spans="3:36" x14ac:dyDescent="0.2">
      <c r="C103" s="16" t="s">
        <v>26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8"/>
      <c r="AA103" s="27"/>
      <c r="AB103" s="27"/>
      <c r="AC103" s="27"/>
      <c r="AD103" s="21"/>
    </row>
    <row r="104" spans="3:36" x14ac:dyDescent="0.2"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3:36" ht="17" thickBot="1" x14ac:dyDescent="0.25">
      <c r="D105" s="17" t="s">
        <v>31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4" t="s">
        <v>46</v>
      </c>
      <c r="Q105" s="24" t="s">
        <v>46</v>
      </c>
      <c r="R105" s="24">
        <v>0.1</v>
      </c>
      <c r="S105" s="24">
        <v>0.2</v>
      </c>
      <c r="T105" s="24">
        <v>0.1</v>
      </c>
      <c r="U105" s="25" t="s">
        <v>46</v>
      </c>
      <c r="V105" s="25" t="s">
        <v>46</v>
      </c>
      <c r="W105" s="25" t="s">
        <v>46</v>
      </c>
      <c r="X105" s="25">
        <v>0.2</v>
      </c>
      <c r="Y105" s="25" t="s">
        <v>46</v>
      </c>
      <c r="Z105" s="26">
        <v>0.1</v>
      </c>
      <c r="AA105" s="26">
        <v>0.1</v>
      </c>
      <c r="AB105" s="26">
        <v>0.1</v>
      </c>
      <c r="AC105" s="26">
        <v>0.1</v>
      </c>
      <c r="AD105" s="21"/>
    </row>
    <row r="106" spans="3:36" ht="18" thickTop="1" thickBot="1" x14ac:dyDescent="0.25">
      <c r="D106" s="18" t="s">
        <v>32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4">
        <v>0</v>
      </c>
      <c r="Q106" s="24">
        <v>0.3</v>
      </c>
      <c r="R106" s="24">
        <v>0.5</v>
      </c>
      <c r="S106" s="24">
        <v>0.3</v>
      </c>
      <c r="T106" s="24">
        <v>0</v>
      </c>
      <c r="U106" s="25">
        <v>0.5</v>
      </c>
      <c r="V106" s="25" t="s">
        <v>46</v>
      </c>
      <c r="W106" s="25" t="s">
        <v>46</v>
      </c>
      <c r="X106" s="25" t="s">
        <v>46</v>
      </c>
      <c r="Y106" s="25" t="s">
        <v>46</v>
      </c>
      <c r="Z106" s="26">
        <v>0.1</v>
      </c>
      <c r="AA106" s="26">
        <v>0.1</v>
      </c>
      <c r="AB106" s="26">
        <v>0.1</v>
      </c>
      <c r="AC106" s="26">
        <v>0.1</v>
      </c>
      <c r="AD106" s="21"/>
    </row>
    <row r="107" spans="3:36" ht="17" thickBot="1" x14ac:dyDescent="0.25">
      <c r="D107" s="19" t="s">
        <v>33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>
        <v>0.1</v>
      </c>
      <c r="Q107" s="24">
        <v>0.2</v>
      </c>
      <c r="R107" s="24">
        <v>0.5</v>
      </c>
      <c r="S107" s="24">
        <v>0.2</v>
      </c>
      <c r="T107" s="24">
        <v>0.5</v>
      </c>
      <c r="U107" s="25">
        <v>0.5</v>
      </c>
      <c r="V107" s="25">
        <v>0.5</v>
      </c>
      <c r="W107" s="25" t="s">
        <v>46</v>
      </c>
      <c r="X107" s="25" t="s">
        <v>46</v>
      </c>
      <c r="Y107" s="25" t="s">
        <v>46</v>
      </c>
      <c r="Z107" s="26">
        <v>0.1</v>
      </c>
      <c r="AA107" s="26">
        <v>0.1</v>
      </c>
      <c r="AB107" s="26">
        <v>0.1</v>
      </c>
      <c r="AC107" s="26">
        <v>0.1</v>
      </c>
      <c r="AD107" s="27"/>
      <c r="AE107" s="10"/>
      <c r="AF107" s="10"/>
      <c r="AG107" s="10"/>
      <c r="AH107" s="10"/>
      <c r="AI107" s="10"/>
      <c r="AJ107" s="10"/>
    </row>
    <row r="108" spans="3:36" ht="17" thickBot="1" x14ac:dyDescent="0.25">
      <c r="D108" s="18" t="s">
        <v>34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4" t="s">
        <v>46</v>
      </c>
      <c r="Q108" s="24">
        <v>0.2</v>
      </c>
      <c r="R108" s="24">
        <v>0.5</v>
      </c>
      <c r="S108" s="24" t="s">
        <v>46</v>
      </c>
      <c r="T108" s="24">
        <v>0</v>
      </c>
      <c r="U108" s="25">
        <v>0.5</v>
      </c>
      <c r="V108" s="25">
        <v>0.5</v>
      </c>
      <c r="W108" s="25" t="s">
        <v>46</v>
      </c>
      <c r="X108" s="25" t="s">
        <v>46</v>
      </c>
      <c r="Y108" s="25" t="s">
        <v>46</v>
      </c>
      <c r="Z108" s="26"/>
      <c r="AA108" s="26"/>
      <c r="AB108" s="26"/>
      <c r="AC108" s="26"/>
      <c r="AD108" s="27"/>
      <c r="AE108" s="10"/>
      <c r="AF108" s="10"/>
      <c r="AG108" s="10"/>
      <c r="AH108" s="10"/>
      <c r="AI108" s="10"/>
      <c r="AJ108" s="10"/>
    </row>
    <row r="109" spans="3:36" ht="17" thickBot="1" x14ac:dyDescent="0.25">
      <c r="D109" s="19" t="s">
        <v>47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4">
        <v>0.2</v>
      </c>
      <c r="Q109" s="24">
        <v>0.2</v>
      </c>
      <c r="R109" s="24">
        <v>0.3</v>
      </c>
      <c r="S109" s="24">
        <v>0.3</v>
      </c>
      <c r="T109" s="24">
        <v>0.5</v>
      </c>
      <c r="U109" s="25">
        <v>1</v>
      </c>
      <c r="V109" s="25">
        <v>1</v>
      </c>
      <c r="W109" s="25">
        <v>1</v>
      </c>
      <c r="X109" s="25">
        <v>1</v>
      </c>
      <c r="Y109" s="25">
        <v>0.5</v>
      </c>
      <c r="Z109" s="26">
        <v>0.1</v>
      </c>
      <c r="AA109" s="26">
        <v>0.1</v>
      </c>
      <c r="AB109" s="26">
        <v>0.1</v>
      </c>
      <c r="AC109" s="26">
        <v>0.1</v>
      </c>
      <c r="AD109" s="27"/>
      <c r="AE109" s="10"/>
      <c r="AF109" s="10"/>
      <c r="AG109" s="10"/>
      <c r="AH109" s="10"/>
      <c r="AI109" s="10"/>
      <c r="AJ109" s="10"/>
    </row>
    <row r="110" spans="3:36" ht="17" thickBot="1" x14ac:dyDescent="0.25">
      <c r="D110" s="18" t="s">
        <v>35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4">
        <v>0.1</v>
      </c>
      <c r="Q110" s="24">
        <v>0.1</v>
      </c>
      <c r="R110" s="24">
        <v>0.1</v>
      </c>
      <c r="S110" s="24">
        <v>0.1</v>
      </c>
      <c r="T110" s="24">
        <v>0.5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6">
        <v>0.1</v>
      </c>
      <c r="AA110" s="26">
        <v>0.1</v>
      </c>
      <c r="AB110" s="26">
        <v>0.1</v>
      </c>
      <c r="AC110" s="26">
        <v>0.1</v>
      </c>
      <c r="AD110" s="27"/>
      <c r="AE110" s="10"/>
      <c r="AF110" s="10"/>
      <c r="AG110" s="10"/>
      <c r="AH110" s="10"/>
      <c r="AI110" s="10"/>
      <c r="AJ110" s="10"/>
    </row>
    <row r="111" spans="3:36" x14ac:dyDescent="0.2"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7"/>
      <c r="AE111" s="10"/>
      <c r="AF111" s="10"/>
      <c r="AG111" s="10"/>
      <c r="AH111" s="10"/>
      <c r="AI111" s="10"/>
      <c r="AJ111" s="10"/>
    </row>
    <row r="112" spans="3:36" x14ac:dyDescent="0.2">
      <c r="C112" s="16" t="s">
        <v>27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8"/>
      <c r="AA112" s="27"/>
      <c r="AB112" s="27"/>
      <c r="AC112" s="27"/>
      <c r="AD112" s="21"/>
    </row>
    <row r="113" spans="3:45" x14ac:dyDescent="0.2"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3:45" ht="17" thickBot="1" x14ac:dyDescent="0.25">
      <c r="D114" s="17" t="s">
        <v>31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4" t="s">
        <v>46</v>
      </c>
      <c r="Q114" s="24" t="s">
        <v>46</v>
      </c>
      <c r="R114" s="24">
        <v>0.1</v>
      </c>
      <c r="S114" s="24">
        <v>0.2</v>
      </c>
      <c r="T114" s="24">
        <v>0.1</v>
      </c>
      <c r="U114" s="25" t="s">
        <v>46</v>
      </c>
      <c r="V114" s="25" t="s">
        <v>46</v>
      </c>
      <c r="W114" s="25" t="s">
        <v>46</v>
      </c>
      <c r="X114" s="25">
        <v>0.2</v>
      </c>
      <c r="Y114" s="25" t="s">
        <v>46</v>
      </c>
      <c r="Z114" s="26">
        <v>0.1</v>
      </c>
      <c r="AA114" s="26">
        <v>0.1</v>
      </c>
      <c r="AB114" s="26">
        <v>0.1</v>
      </c>
      <c r="AC114" s="26">
        <v>0.1</v>
      </c>
      <c r="AD114" s="21"/>
    </row>
    <row r="115" spans="3:45" ht="18" thickTop="1" thickBot="1" x14ac:dyDescent="0.25">
      <c r="D115" s="18" t="s">
        <v>32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>
        <v>0</v>
      </c>
      <c r="Q115" s="24">
        <v>0.3</v>
      </c>
      <c r="R115" s="24">
        <v>0.5</v>
      </c>
      <c r="S115" s="24">
        <v>0.3</v>
      </c>
      <c r="T115" s="24">
        <v>0</v>
      </c>
      <c r="U115" s="25">
        <v>0.5</v>
      </c>
      <c r="V115" s="25" t="s">
        <v>46</v>
      </c>
      <c r="W115" s="25" t="s">
        <v>46</v>
      </c>
      <c r="X115" s="25" t="s">
        <v>46</v>
      </c>
      <c r="Y115" s="25" t="s">
        <v>46</v>
      </c>
      <c r="Z115" s="26">
        <v>0.1</v>
      </c>
      <c r="AA115" s="26">
        <v>0.1</v>
      </c>
      <c r="AB115" s="26">
        <v>0.1</v>
      </c>
      <c r="AC115" s="26">
        <v>0.1</v>
      </c>
      <c r="AD115" s="21"/>
    </row>
    <row r="116" spans="3:45" ht="17" thickBot="1" x14ac:dyDescent="0.25">
      <c r="D116" s="19" t="s">
        <v>33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>
        <v>0.1</v>
      </c>
      <c r="Q116" s="24">
        <v>0.2</v>
      </c>
      <c r="R116" s="24">
        <v>0.5</v>
      </c>
      <c r="S116" s="24">
        <v>0.2</v>
      </c>
      <c r="T116" s="24">
        <v>0.5</v>
      </c>
      <c r="U116" s="25">
        <v>0.5</v>
      </c>
      <c r="V116" s="25">
        <v>0.5</v>
      </c>
      <c r="W116" s="25" t="s">
        <v>46</v>
      </c>
      <c r="X116" s="25" t="s">
        <v>46</v>
      </c>
      <c r="Y116" s="25" t="s">
        <v>46</v>
      </c>
      <c r="Z116" s="26">
        <v>0.1</v>
      </c>
      <c r="AA116" s="26">
        <v>0.1</v>
      </c>
      <c r="AB116" s="26">
        <v>0.1</v>
      </c>
      <c r="AC116" s="26">
        <v>0.1</v>
      </c>
      <c r="AD116" s="27"/>
      <c r="AE116" s="10"/>
      <c r="AF116" s="10"/>
      <c r="AG116" s="10"/>
      <c r="AH116" s="10"/>
      <c r="AI116" s="10"/>
      <c r="AJ116" s="10"/>
    </row>
    <row r="117" spans="3:45" ht="17" thickBot="1" x14ac:dyDescent="0.25">
      <c r="D117" s="18" t="s">
        <v>34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4" t="s">
        <v>46</v>
      </c>
      <c r="Q117" s="24">
        <v>0.2</v>
      </c>
      <c r="R117" s="24">
        <v>0.5</v>
      </c>
      <c r="S117" s="24" t="s">
        <v>46</v>
      </c>
      <c r="T117" s="24">
        <v>0</v>
      </c>
      <c r="U117" s="25">
        <v>0.5</v>
      </c>
      <c r="V117" s="25">
        <v>0.5</v>
      </c>
      <c r="W117" s="25" t="s">
        <v>46</v>
      </c>
      <c r="X117" s="25" t="s">
        <v>46</v>
      </c>
      <c r="Y117" s="25" t="s">
        <v>46</v>
      </c>
      <c r="Z117" s="26"/>
      <c r="AA117" s="26"/>
      <c r="AB117" s="26"/>
      <c r="AC117" s="26"/>
      <c r="AD117" s="27"/>
      <c r="AE117" s="10"/>
      <c r="AF117" s="10"/>
      <c r="AG117" s="10"/>
      <c r="AH117" s="10"/>
      <c r="AI117" s="10"/>
      <c r="AJ117" s="10"/>
    </row>
    <row r="118" spans="3:45" ht="17" thickBot="1" x14ac:dyDescent="0.25">
      <c r="D118" s="19" t="s">
        <v>47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4">
        <v>0.2</v>
      </c>
      <c r="Q118" s="24">
        <v>0.2</v>
      </c>
      <c r="R118" s="24">
        <v>0.3</v>
      </c>
      <c r="S118" s="24">
        <v>0.3</v>
      </c>
      <c r="T118" s="24">
        <v>0.5</v>
      </c>
      <c r="U118" s="25">
        <v>1</v>
      </c>
      <c r="V118" s="25">
        <v>1</v>
      </c>
      <c r="W118" s="25">
        <v>1</v>
      </c>
      <c r="X118" s="25">
        <v>1</v>
      </c>
      <c r="Y118" s="25">
        <v>0.5</v>
      </c>
      <c r="Z118" s="26">
        <v>0.1</v>
      </c>
      <c r="AA118" s="26">
        <v>0.1</v>
      </c>
      <c r="AB118" s="26">
        <v>0.1</v>
      </c>
      <c r="AC118" s="26">
        <v>0.1</v>
      </c>
      <c r="AD118" s="27"/>
      <c r="AE118" s="10"/>
      <c r="AF118" s="10"/>
      <c r="AG118" s="10"/>
      <c r="AH118" s="10"/>
      <c r="AI118" s="10"/>
      <c r="AJ118" s="10"/>
    </row>
    <row r="119" spans="3:45" ht="17" thickBot="1" x14ac:dyDescent="0.25">
      <c r="D119" s="18" t="s">
        <v>35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4">
        <v>0.1</v>
      </c>
      <c r="Q119" s="24">
        <v>0.1</v>
      </c>
      <c r="R119" s="24">
        <v>0.1</v>
      </c>
      <c r="S119" s="24">
        <v>0.1</v>
      </c>
      <c r="T119" s="24">
        <v>0.5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6">
        <v>0.1</v>
      </c>
      <c r="AA119" s="26">
        <v>0.1</v>
      </c>
      <c r="AB119" s="26">
        <v>0.1</v>
      </c>
      <c r="AC119" s="26">
        <v>0.1</v>
      </c>
      <c r="AD119" s="27"/>
      <c r="AE119" s="10"/>
      <c r="AF119" s="10"/>
      <c r="AG119" s="10"/>
      <c r="AH119" s="10"/>
      <c r="AI119" s="10"/>
      <c r="AJ119" s="10"/>
    </row>
    <row r="120" spans="3:45" x14ac:dyDescent="0.2"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7"/>
      <c r="AE120" s="10"/>
      <c r="AF120" s="10"/>
      <c r="AG120" s="10"/>
      <c r="AH120" s="10"/>
      <c r="AI120" s="10"/>
      <c r="AJ120" s="10"/>
    </row>
    <row r="121" spans="3:45" x14ac:dyDescent="0.2">
      <c r="C121" s="16" t="s">
        <v>28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8"/>
      <c r="AA121" s="27"/>
      <c r="AB121" s="27"/>
      <c r="AC121" s="27"/>
      <c r="AD121" s="21"/>
    </row>
    <row r="122" spans="3:45" x14ac:dyDescent="0.2"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3:45" ht="17" thickBot="1" x14ac:dyDescent="0.25">
      <c r="D123" s="17" t="s">
        <v>31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4" t="s">
        <v>46</v>
      </c>
      <c r="Z123" s="24" t="s">
        <v>46</v>
      </c>
      <c r="AA123" s="24">
        <v>0.1</v>
      </c>
      <c r="AB123" s="24">
        <v>0.2</v>
      </c>
      <c r="AC123" s="24">
        <v>0.1</v>
      </c>
      <c r="AD123" s="21"/>
    </row>
    <row r="124" spans="3:45" ht="18" thickTop="1" thickBot="1" x14ac:dyDescent="0.25">
      <c r="D124" s="18" t="s">
        <v>32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4">
        <v>0</v>
      </c>
      <c r="Z124" s="24">
        <v>0.3</v>
      </c>
      <c r="AA124" s="24">
        <v>0.5</v>
      </c>
      <c r="AB124" s="24">
        <v>0.3</v>
      </c>
      <c r="AC124" s="24">
        <v>0</v>
      </c>
      <c r="AD124" s="21"/>
    </row>
    <row r="125" spans="3:45" ht="17" thickBot="1" x14ac:dyDescent="0.25">
      <c r="D125" s="19" t="s">
        <v>33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4">
        <v>0.1</v>
      </c>
      <c r="Z125" s="24">
        <v>0.2</v>
      </c>
      <c r="AA125" s="24">
        <v>0.5</v>
      </c>
      <c r="AB125" s="24">
        <v>0.2</v>
      </c>
      <c r="AC125" s="24">
        <v>0.5</v>
      </c>
      <c r="AD125" s="27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3:45" ht="17" thickBot="1" x14ac:dyDescent="0.25">
      <c r="D126" s="18" t="s">
        <v>34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4" t="s">
        <v>46</v>
      </c>
      <c r="Z126" s="24">
        <v>0.2</v>
      </c>
      <c r="AA126" s="24">
        <v>0.5</v>
      </c>
      <c r="AB126" s="24" t="s">
        <v>46</v>
      </c>
      <c r="AC126" s="24">
        <v>0</v>
      </c>
      <c r="AD126" s="27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3:45" ht="17" thickBot="1" x14ac:dyDescent="0.25">
      <c r="D127" s="19" t="s">
        <v>47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4">
        <v>0.2</v>
      </c>
      <c r="Z127" s="24">
        <v>0.2</v>
      </c>
      <c r="AA127" s="24">
        <v>0.3</v>
      </c>
      <c r="AB127" s="24">
        <v>0.3</v>
      </c>
      <c r="AC127" s="24">
        <v>0.5</v>
      </c>
      <c r="AD127" s="27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3:45" ht="17" thickBot="1" x14ac:dyDescent="0.25">
      <c r="D128" s="18" t="s">
        <v>35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4">
        <v>0.1</v>
      </c>
      <c r="Z128" s="24">
        <v>0.1</v>
      </c>
      <c r="AA128" s="24">
        <v>0.1</v>
      </c>
      <c r="AB128" s="24">
        <v>0.1</v>
      </c>
      <c r="AC128" s="24">
        <v>0.5</v>
      </c>
      <c r="AD128" s="27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3:45" x14ac:dyDescent="0.2"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7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3:45" x14ac:dyDescent="0.2">
      <c r="C130" s="16" t="s">
        <v>29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8"/>
      <c r="AA130" s="27"/>
      <c r="AB130" s="27"/>
      <c r="AC130" s="27"/>
      <c r="AD130" s="21"/>
    </row>
    <row r="131" spans="3:45" x14ac:dyDescent="0.2"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3:45" ht="17" thickBot="1" x14ac:dyDescent="0.25">
      <c r="D132" s="17" t="s">
        <v>31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4" t="s">
        <v>46</v>
      </c>
      <c r="Y132" s="24" t="s">
        <v>46</v>
      </c>
      <c r="Z132" s="24">
        <v>0.1</v>
      </c>
      <c r="AA132" s="24">
        <v>0.2</v>
      </c>
      <c r="AB132" s="24">
        <v>0.1</v>
      </c>
      <c r="AC132" s="24">
        <v>0.5</v>
      </c>
      <c r="AD132" s="21"/>
    </row>
    <row r="133" spans="3:45" ht="18" thickTop="1" thickBot="1" x14ac:dyDescent="0.25">
      <c r="D133" s="18" t="s">
        <v>32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4">
        <v>0</v>
      </c>
      <c r="Y133" s="24">
        <v>0.3</v>
      </c>
      <c r="Z133" s="24">
        <v>0.5</v>
      </c>
      <c r="AA133" s="24">
        <v>0.3</v>
      </c>
      <c r="AB133" s="24">
        <v>0</v>
      </c>
      <c r="AC133" s="24">
        <v>0</v>
      </c>
      <c r="AD133" s="21"/>
    </row>
    <row r="134" spans="3:45" ht="17" thickBot="1" x14ac:dyDescent="0.25">
      <c r="D134" s="19" t="s">
        <v>33</v>
      </c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4">
        <v>0.1</v>
      </c>
      <c r="Y134" s="24">
        <v>0.2</v>
      </c>
      <c r="Z134" s="24">
        <v>0.5</v>
      </c>
      <c r="AA134" s="24">
        <v>0.2</v>
      </c>
      <c r="AB134" s="24">
        <v>0.5</v>
      </c>
      <c r="AC134" s="24">
        <v>0.5</v>
      </c>
      <c r="AD134" s="21"/>
    </row>
    <row r="135" spans="3:45" ht="17" thickBot="1" x14ac:dyDescent="0.25">
      <c r="D135" s="18" t="s">
        <v>34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4" t="s">
        <v>46</v>
      </c>
      <c r="Y135" s="24">
        <v>0.2</v>
      </c>
      <c r="Z135" s="24">
        <v>0.5</v>
      </c>
      <c r="AA135" s="24" t="s">
        <v>46</v>
      </c>
      <c r="AB135" s="24">
        <v>0</v>
      </c>
      <c r="AC135" s="24">
        <v>0</v>
      </c>
      <c r="AD135" s="21"/>
    </row>
    <row r="136" spans="3:45" ht="17" thickBot="1" x14ac:dyDescent="0.25">
      <c r="D136" s="19" t="s">
        <v>47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4">
        <v>0.2</v>
      </c>
      <c r="Y136" s="24">
        <v>0.2</v>
      </c>
      <c r="Z136" s="24">
        <v>0.3</v>
      </c>
      <c r="AA136" s="24">
        <v>0.3</v>
      </c>
      <c r="AB136" s="24">
        <v>0.5</v>
      </c>
      <c r="AC136" s="24">
        <v>0.5</v>
      </c>
      <c r="AD136" s="21"/>
    </row>
    <row r="137" spans="3:45" ht="17" thickBot="1" x14ac:dyDescent="0.25">
      <c r="D137" s="18" t="s">
        <v>35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4">
        <v>0.1</v>
      </c>
      <c r="Y137" s="24">
        <v>0.1</v>
      </c>
      <c r="Z137" s="24">
        <v>0.1</v>
      </c>
      <c r="AA137" s="24">
        <v>0.1</v>
      </c>
      <c r="AB137" s="24">
        <v>0.5</v>
      </c>
      <c r="AC137" s="24">
        <v>0.5</v>
      </c>
      <c r="AD137" s="21"/>
    </row>
    <row r="139" spans="3:45" x14ac:dyDescent="0.2"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3:45" x14ac:dyDescent="0.2">
      <c r="C140" s="11" t="s">
        <v>40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t="s">
        <v>64</v>
      </c>
    </row>
    <row r="141" spans="3:45" ht="17" thickBot="1" x14ac:dyDescent="0.25">
      <c r="D141" s="17" t="s">
        <v>31</v>
      </c>
      <c r="F141" s="10">
        <v>1.5</v>
      </c>
      <c r="G141" s="10">
        <v>1.5</v>
      </c>
      <c r="H141" s="10">
        <v>1.5</v>
      </c>
      <c r="I141" s="10">
        <v>1.5</v>
      </c>
      <c r="J141" s="10">
        <v>1.5</v>
      </c>
      <c r="K141" s="10">
        <v>1.5</v>
      </c>
      <c r="L141" s="10">
        <v>1</v>
      </c>
      <c r="M141" s="10">
        <f t="shared" ref="M141:AC141" si="1">SUM(M123,M114,M105,M96,M87,M78,M60,M51,M43,M34,M25,M17,M9,M69,M132)</f>
        <v>0.4</v>
      </c>
      <c r="N141" s="10">
        <f t="shared" si="1"/>
        <v>0.8</v>
      </c>
      <c r="O141" s="10">
        <f t="shared" si="1"/>
        <v>0.8</v>
      </c>
      <c r="P141" s="10">
        <f t="shared" si="1"/>
        <v>0.8</v>
      </c>
      <c r="Q141" s="10">
        <f t="shared" si="1"/>
        <v>2.1</v>
      </c>
      <c r="R141" s="10">
        <f>SUM(R123,R114,R105,R96,R87,R78,R60,R51,R43,R34,R25,R17,R9,R69,R132)</f>
        <v>2.5</v>
      </c>
      <c r="S141" s="10">
        <f t="shared" si="1"/>
        <v>1.2000000000000002</v>
      </c>
      <c r="T141" s="10">
        <f t="shared" si="1"/>
        <v>0.4</v>
      </c>
      <c r="U141" s="10">
        <f>SUM(U123,U114,U105,U96,U87,U78,U60,U51,U43,U34,U25,U17,U9,U69,U132)</f>
        <v>0</v>
      </c>
      <c r="V141" s="10">
        <f>SUM(V123,V114,V105,V96,V87,V78,V60,V51,V43,V34,V25,V17,V9,V69,V132)</f>
        <v>0</v>
      </c>
      <c r="W141" s="10">
        <f t="shared" si="1"/>
        <v>1.3</v>
      </c>
      <c r="X141" s="10">
        <f t="shared" si="1"/>
        <v>1.2</v>
      </c>
      <c r="Y141" s="10">
        <f t="shared" si="1"/>
        <v>0.7</v>
      </c>
      <c r="Z141" s="10">
        <f>SUM(Z123,Z114,Z105,Z96,Z87,Z78,Z60,Z51,Z43,Z34,Z25,Z17,Z9,Z69,Z132)</f>
        <v>1.0999999999999999</v>
      </c>
      <c r="AA141" s="10">
        <f t="shared" si="1"/>
        <v>3.6</v>
      </c>
      <c r="AB141" s="10">
        <f t="shared" si="1"/>
        <v>2.8000000000000003</v>
      </c>
      <c r="AC141" s="10">
        <f t="shared" si="1"/>
        <v>2</v>
      </c>
      <c r="AD141" s="12">
        <f>SUM(F141:AC141)/24</f>
        <v>1.3208333333333335</v>
      </c>
      <c r="AE141" s="12">
        <f>AD141*6</f>
        <v>7.9250000000000007</v>
      </c>
      <c r="AF141" s="12">
        <f>AE141*108</f>
        <v>855.90000000000009</v>
      </c>
    </row>
    <row r="142" spans="3:45" ht="18" thickTop="1" thickBot="1" x14ac:dyDescent="0.25">
      <c r="D142" s="18" t="s">
        <v>32</v>
      </c>
      <c r="F142" s="10">
        <v>1</v>
      </c>
      <c r="G142" s="10">
        <v>1</v>
      </c>
      <c r="H142" s="10">
        <v>1</v>
      </c>
      <c r="I142" s="10">
        <v>1</v>
      </c>
      <c r="J142" s="10">
        <v>1</v>
      </c>
      <c r="K142" s="10">
        <f t="shared" ref="K142:AC142" si="2">SUM(K124,K115,K106,K97,K88,K79,K61,K52,K44,K35,K26,K18,K10,K70,K133)</f>
        <v>0</v>
      </c>
      <c r="L142" s="10">
        <f t="shared" si="2"/>
        <v>0.8</v>
      </c>
      <c r="M142" s="10">
        <f t="shared" si="2"/>
        <v>2</v>
      </c>
      <c r="N142" s="10">
        <f t="shared" si="2"/>
        <v>0.8</v>
      </c>
      <c r="O142" s="10">
        <f t="shared" si="2"/>
        <v>0.8</v>
      </c>
      <c r="P142" s="10">
        <f t="shared" si="2"/>
        <v>2.2000000000000002</v>
      </c>
      <c r="Q142" s="10">
        <f t="shared" si="2"/>
        <v>2.1999999999999997</v>
      </c>
      <c r="R142" s="10">
        <f t="shared" si="2"/>
        <v>1.7</v>
      </c>
      <c r="S142" s="10">
        <f t="shared" si="2"/>
        <v>1.0999999999999999</v>
      </c>
      <c r="T142" s="10">
        <f t="shared" si="2"/>
        <v>3</v>
      </c>
      <c r="U142" s="10">
        <f t="shared" si="2"/>
        <v>1.5</v>
      </c>
      <c r="V142" s="10">
        <f t="shared" si="2"/>
        <v>0.60000000000000009</v>
      </c>
      <c r="W142" s="10">
        <f t="shared" si="2"/>
        <v>1.5</v>
      </c>
      <c r="X142" s="10">
        <f t="shared" si="2"/>
        <v>0.60000000000000009</v>
      </c>
      <c r="Y142" s="10">
        <f t="shared" si="2"/>
        <v>1.2</v>
      </c>
      <c r="Z142" s="10">
        <f t="shared" si="2"/>
        <v>3.3</v>
      </c>
      <c r="AA142" s="10">
        <f t="shared" si="2"/>
        <v>2.3999999999999995</v>
      </c>
      <c r="AB142" s="10">
        <f t="shared" si="2"/>
        <v>1.3</v>
      </c>
      <c r="AC142" s="10">
        <f t="shared" si="2"/>
        <v>1.4</v>
      </c>
      <c r="AD142" s="12">
        <f t="shared" ref="AD142:AD146" si="3">SUM(F142:AC142)/24</f>
        <v>1.3916666666666666</v>
      </c>
      <c r="AE142" s="12">
        <f t="shared" ref="AE142:AE146" si="4">AD142*6</f>
        <v>8.35</v>
      </c>
      <c r="AF142" s="12">
        <f t="shared" ref="AF142:AF146" si="5">AE142*108</f>
        <v>901.8</v>
      </c>
    </row>
    <row r="143" spans="3:45" ht="17" thickBot="1" x14ac:dyDescent="0.25">
      <c r="D143" s="19" t="s">
        <v>33</v>
      </c>
      <c r="F143" s="10">
        <v>1.5</v>
      </c>
      <c r="G143" s="10">
        <v>1.5</v>
      </c>
      <c r="H143" s="10">
        <v>1.5</v>
      </c>
      <c r="I143" s="10">
        <v>1.5</v>
      </c>
      <c r="J143" s="10">
        <v>1.5</v>
      </c>
      <c r="K143" s="10">
        <f t="shared" ref="K143:AC143" si="6">SUM(K125,K116,K107,K98,K89,K80,K62,K53,K45,K36,K27,K19,K11,K71,K134)</f>
        <v>0.4</v>
      </c>
      <c r="L143" s="10">
        <f t="shared" si="6"/>
        <v>0.8</v>
      </c>
      <c r="M143" s="10">
        <f t="shared" si="6"/>
        <v>2</v>
      </c>
      <c r="N143" s="10">
        <f t="shared" si="6"/>
        <v>0.8</v>
      </c>
      <c r="O143" s="10">
        <f t="shared" si="6"/>
        <v>0.1</v>
      </c>
      <c r="P143" s="10">
        <f t="shared" si="6"/>
        <v>0.5</v>
      </c>
      <c r="Q143" s="10">
        <f t="shared" si="6"/>
        <v>1.1000000000000001</v>
      </c>
      <c r="R143" s="10">
        <f t="shared" si="6"/>
        <v>3.7</v>
      </c>
      <c r="S143" s="10">
        <f t="shared" si="6"/>
        <v>2.6</v>
      </c>
      <c r="T143" s="10">
        <f t="shared" si="6"/>
        <v>3.5</v>
      </c>
      <c r="U143" s="10">
        <f t="shared" si="6"/>
        <v>4.3000000000000007</v>
      </c>
      <c r="V143" s="10">
        <f t="shared" si="6"/>
        <v>2.1</v>
      </c>
      <c r="W143" s="10">
        <f t="shared" si="6"/>
        <v>1.5</v>
      </c>
      <c r="X143" s="10">
        <f t="shared" si="6"/>
        <v>0.8</v>
      </c>
      <c r="Y143" s="10">
        <f t="shared" si="6"/>
        <v>0.7</v>
      </c>
      <c r="Z143" s="10">
        <f t="shared" si="6"/>
        <v>1.7</v>
      </c>
      <c r="AA143" s="10">
        <f t="shared" si="6"/>
        <v>1.6999999999999997</v>
      </c>
      <c r="AB143" s="10">
        <f t="shared" si="6"/>
        <v>3</v>
      </c>
      <c r="AC143" s="10">
        <f t="shared" si="6"/>
        <v>3.2</v>
      </c>
      <c r="AD143" s="12">
        <f t="shared" si="3"/>
        <v>1.7500000000000007</v>
      </c>
      <c r="AE143" s="12">
        <f t="shared" si="4"/>
        <v>10.500000000000004</v>
      </c>
      <c r="AF143" s="12">
        <f t="shared" si="5"/>
        <v>1134.0000000000005</v>
      </c>
    </row>
    <row r="144" spans="3:45" ht="17" thickBot="1" x14ac:dyDescent="0.25">
      <c r="D144" s="18" t="s">
        <v>34</v>
      </c>
      <c r="F144" s="10">
        <v>1</v>
      </c>
      <c r="G144" s="10">
        <v>1</v>
      </c>
      <c r="H144" s="10">
        <v>1</v>
      </c>
      <c r="I144" s="10">
        <v>1</v>
      </c>
      <c r="J144" s="10">
        <v>1</v>
      </c>
      <c r="K144" s="10">
        <f t="shared" ref="K144:AC144" si="7">SUM(K126,K117,K108,K99,K90,K81,K63,K54,K46,K37,K28,K20,K72,K135)</f>
        <v>0</v>
      </c>
      <c r="L144" s="10">
        <f t="shared" si="7"/>
        <v>0</v>
      </c>
      <c r="M144" s="10">
        <f t="shared" si="7"/>
        <v>0</v>
      </c>
      <c r="N144" s="10">
        <f t="shared" si="7"/>
        <v>0</v>
      </c>
      <c r="O144" s="10">
        <f t="shared" si="7"/>
        <v>1.5</v>
      </c>
      <c r="P144" s="10">
        <f t="shared" si="7"/>
        <v>1.5</v>
      </c>
      <c r="Q144" s="10">
        <f t="shared" si="7"/>
        <v>0.60000000000000009</v>
      </c>
      <c r="R144" s="10">
        <f t="shared" si="7"/>
        <v>1.5</v>
      </c>
      <c r="S144" s="10">
        <f t="shared" si="7"/>
        <v>0.5</v>
      </c>
      <c r="T144" s="10">
        <f t="shared" si="7"/>
        <v>2.5</v>
      </c>
      <c r="U144" s="10">
        <f t="shared" si="7"/>
        <v>3.5</v>
      </c>
      <c r="V144" s="10">
        <f t="shared" si="7"/>
        <v>1.5</v>
      </c>
      <c r="W144" s="10">
        <f t="shared" si="7"/>
        <v>0</v>
      </c>
      <c r="X144" s="10">
        <f t="shared" si="7"/>
        <v>0</v>
      </c>
      <c r="Y144" s="10">
        <f t="shared" si="7"/>
        <v>1.8</v>
      </c>
      <c r="Z144" s="10">
        <f t="shared" si="7"/>
        <v>2.2000000000000002</v>
      </c>
      <c r="AA144" s="10">
        <f t="shared" si="7"/>
        <v>0.5</v>
      </c>
      <c r="AB144" s="10">
        <f t="shared" si="7"/>
        <v>0.5</v>
      </c>
      <c r="AC144" s="10">
        <f t="shared" si="7"/>
        <v>1</v>
      </c>
      <c r="AD144" s="12">
        <f t="shared" si="3"/>
        <v>1.0041666666666667</v>
      </c>
      <c r="AE144" s="12">
        <f t="shared" si="4"/>
        <v>6.0250000000000004</v>
      </c>
      <c r="AF144" s="12">
        <f t="shared" si="5"/>
        <v>650.70000000000005</v>
      </c>
    </row>
    <row r="145" spans="3:34" ht="17" thickBot="1" x14ac:dyDescent="0.25">
      <c r="D145" s="19" t="s">
        <v>47</v>
      </c>
      <c r="F145" s="10">
        <v>3</v>
      </c>
      <c r="G145" s="10">
        <v>3</v>
      </c>
      <c r="H145" s="10">
        <v>3</v>
      </c>
      <c r="I145" s="10">
        <v>3</v>
      </c>
      <c r="J145" s="10">
        <v>3</v>
      </c>
      <c r="K145" s="10">
        <v>3</v>
      </c>
      <c r="L145" s="10">
        <f t="shared" ref="L145:AC145" si="8">SUM(L13,L21,L29,L38,L47,L55,L64,L73,L82,L91,L100,L109,L118,L127,L136)</f>
        <v>0</v>
      </c>
      <c r="M145" s="10">
        <f t="shared" si="8"/>
        <v>0</v>
      </c>
      <c r="N145" s="10">
        <f t="shared" si="8"/>
        <v>0.8</v>
      </c>
      <c r="O145" s="10">
        <f t="shared" si="8"/>
        <v>2</v>
      </c>
      <c r="P145" s="10">
        <f t="shared" si="8"/>
        <v>2.6000000000000005</v>
      </c>
      <c r="Q145" s="10">
        <f t="shared" si="8"/>
        <v>2.6000000000000005</v>
      </c>
      <c r="R145" s="10">
        <f t="shared" si="8"/>
        <v>3.0999999999999996</v>
      </c>
      <c r="S145" s="10">
        <f t="shared" si="8"/>
        <v>3.3999999999999995</v>
      </c>
      <c r="T145" s="10">
        <f>SUM(T13,T21,T29,T38,T47,T55,T64,T73,T82,T91,T100,T109,T118,T127,T136)</f>
        <v>6.5</v>
      </c>
      <c r="U145" s="10">
        <f>SUM(U13,U21,U29,U38,U47,U55,U64,U73,U82,U91,U100,U109,U118,U127,U136)</f>
        <v>8</v>
      </c>
      <c r="V145" s="10">
        <f>SUM(V13,V21,V29,V38,V47,V55,V64,V73,V82,V91,V100,V109,V118,V127,V136)</f>
        <v>8</v>
      </c>
      <c r="W145" s="10">
        <f t="shared" si="8"/>
        <v>8</v>
      </c>
      <c r="X145" s="10">
        <f t="shared" si="8"/>
        <v>6.3</v>
      </c>
      <c r="Y145" s="10">
        <f t="shared" si="8"/>
        <v>5.5</v>
      </c>
      <c r="Z145" s="10">
        <f t="shared" si="8"/>
        <v>2.8000000000000003</v>
      </c>
      <c r="AA145" s="10">
        <f t="shared" si="8"/>
        <v>2.5999999999999996</v>
      </c>
      <c r="AB145" s="10">
        <f t="shared" si="8"/>
        <v>3.6000000000000005</v>
      </c>
      <c r="AC145" s="10">
        <f t="shared" si="8"/>
        <v>4.2</v>
      </c>
      <c r="AD145" s="12">
        <f t="shared" si="3"/>
        <v>3.6666666666666661</v>
      </c>
      <c r="AE145" s="12">
        <f t="shared" si="4"/>
        <v>21.999999999999996</v>
      </c>
      <c r="AF145" s="12">
        <f t="shared" si="5"/>
        <v>2375.9999999999995</v>
      </c>
    </row>
    <row r="146" spans="3:34" ht="17" thickBot="1" x14ac:dyDescent="0.25">
      <c r="D146" s="18" t="s">
        <v>35</v>
      </c>
      <c r="F146" s="12">
        <v>1</v>
      </c>
      <c r="G146" s="12">
        <v>1</v>
      </c>
      <c r="H146" s="12">
        <v>1</v>
      </c>
      <c r="I146" s="12">
        <v>1</v>
      </c>
      <c r="J146" s="12">
        <v>1</v>
      </c>
      <c r="K146" s="12">
        <v>1</v>
      </c>
      <c r="L146" s="12">
        <f t="shared" ref="L146:AC146" si="9">SUM(L14,L22,L30,L39,L48,L56,L65,L74,L83,L92,L101,L110,L119,L128,L137)</f>
        <v>0.4</v>
      </c>
      <c r="M146" s="12">
        <f t="shared" si="9"/>
        <v>0.4</v>
      </c>
      <c r="N146" s="12">
        <f t="shared" si="9"/>
        <v>0.4</v>
      </c>
      <c r="O146" s="12">
        <f t="shared" si="9"/>
        <v>0.5</v>
      </c>
      <c r="P146" s="12">
        <f t="shared" si="9"/>
        <v>0.79999999999999993</v>
      </c>
      <c r="Q146" s="12">
        <f t="shared" si="9"/>
        <v>0.79999999999999993</v>
      </c>
      <c r="R146" s="12">
        <f t="shared" si="9"/>
        <v>2.4000000000000004</v>
      </c>
      <c r="S146" s="12">
        <f t="shared" si="9"/>
        <v>2.4000000000000004</v>
      </c>
      <c r="T146" s="12">
        <f t="shared" si="9"/>
        <v>1.1000000000000001</v>
      </c>
      <c r="U146" s="12">
        <f t="shared" si="9"/>
        <v>0.30000000000000004</v>
      </c>
      <c r="V146" s="12">
        <f t="shared" si="9"/>
        <v>0.30000000000000004</v>
      </c>
      <c r="W146" s="12">
        <f t="shared" si="9"/>
        <v>0.30000000000000004</v>
      </c>
      <c r="X146" s="12">
        <f t="shared" si="9"/>
        <v>0.5</v>
      </c>
      <c r="Y146" s="12">
        <f t="shared" si="9"/>
        <v>0.79999999999999993</v>
      </c>
      <c r="Z146" s="12">
        <f t="shared" si="9"/>
        <v>1.4000000000000001</v>
      </c>
      <c r="AA146" s="12">
        <f t="shared" si="9"/>
        <v>1.0999999999999999</v>
      </c>
      <c r="AB146" s="12">
        <f t="shared" si="9"/>
        <v>2.9000000000000008</v>
      </c>
      <c r="AC146" s="12">
        <f t="shared" si="9"/>
        <v>3.4000000000000004</v>
      </c>
      <c r="AD146" s="12">
        <f t="shared" si="3"/>
        <v>1.091666666666667</v>
      </c>
      <c r="AE146" s="12">
        <f t="shared" si="4"/>
        <v>6.5500000000000025</v>
      </c>
      <c r="AF146" s="12">
        <f t="shared" si="5"/>
        <v>707.40000000000032</v>
      </c>
    </row>
    <row r="147" spans="3:34" x14ac:dyDescent="0.2">
      <c r="C147" s="11"/>
      <c r="AF147" s="12">
        <f>SUM(AF141:AF146)</f>
        <v>6625.8</v>
      </c>
    </row>
    <row r="148" spans="3:34" x14ac:dyDescent="0.2">
      <c r="C148" s="11"/>
      <c r="I148" t="s">
        <v>65</v>
      </c>
      <c r="J148" t="s">
        <v>66</v>
      </c>
      <c r="M148" t="s">
        <v>65</v>
      </c>
      <c r="N148" t="s">
        <v>66</v>
      </c>
      <c r="Q148" t="s">
        <v>65</v>
      </c>
      <c r="R148" t="s">
        <v>66</v>
      </c>
      <c r="U148" t="s">
        <v>65</v>
      </c>
      <c r="V148" t="s">
        <v>66</v>
      </c>
      <c r="Y148" t="s">
        <v>65</v>
      </c>
      <c r="Z148" t="s">
        <v>66</v>
      </c>
      <c r="AC148" t="s">
        <v>65</v>
      </c>
      <c r="AD148" t="s">
        <v>66</v>
      </c>
      <c r="AF148" s="12" t="s">
        <v>67</v>
      </c>
      <c r="AG148" t="s">
        <v>68</v>
      </c>
    </row>
    <row r="149" spans="3:34" ht="17" thickBot="1" x14ac:dyDescent="0.25">
      <c r="C149" s="11"/>
      <c r="D149" s="17" t="s">
        <v>31</v>
      </c>
      <c r="I149">
        <f t="shared" ref="I149:I154" si="10">SUM(F141:I141)/4</f>
        <v>1.5</v>
      </c>
      <c r="J149">
        <f>I149*108</f>
        <v>162</v>
      </c>
      <c r="M149">
        <f t="shared" ref="M149:M154" si="11">SUM(J141:M141)/4</f>
        <v>1.1000000000000001</v>
      </c>
      <c r="N149">
        <f>M149*108</f>
        <v>118.80000000000001</v>
      </c>
      <c r="Q149">
        <f t="shared" ref="Q149:Q154" si="12">SUM(N141:Q141)/4</f>
        <v>1.125</v>
      </c>
      <c r="R149">
        <f>Q149*108</f>
        <v>121.5</v>
      </c>
      <c r="U149">
        <f t="shared" ref="U149:U154" si="13">SUM(R141:U141)/4</f>
        <v>1.0250000000000001</v>
      </c>
      <c r="V149">
        <f>U149*108</f>
        <v>110.70000000000002</v>
      </c>
      <c r="Y149">
        <f t="shared" ref="Y149:Y154" si="14">SUM(V141:Y141)/4</f>
        <v>0.8</v>
      </c>
      <c r="Z149">
        <f>Y149*108</f>
        <v>86.4</v>
      </c>
      <c r="AC149">
        <f t="shared" ref="AC149:AC154" si="15">SUM(Z141:AC141)/4</f>
        <v>2.375</v>
      </c>
      <c r="AD149">
        <f>AC149*108</f>
        <v>256.5</v>
      </c>
      <c r="AF149" s="12">
        <f>J149+N149+R149+V149+Z149+AD149</f>
        <v>855.9</v>
      </c>
      <c r="AG149">
        <f>(1*6)*108</f>
        <v>648</v>
      </c>
    </row>
    <row r="150" spans="3:34" ht="18" thickTop="1" thickBot="1" x14ac:dyDescent="0.25">
      <c r="C150" s="11"/>
      <c r="D150" s="18" t="s">
        <v>32</v>
      </c>
      <c r="I150">
        <f t="shared" si="10"/>
        <v>1</v>
      </c>
      <c r="J150">
        <f t="shared" ref="J150:J154" si="16">I150*108</f>
        <v>108</v>
      </c>
      <c r="M150">
        <f t="shared" si="11"/>
        <v>0.95</v>
      </c>
      <c r="N150">
        <f t="shared" ref="N150:N154" si="17">M150*108</f>
        <v>102.6</v>
      </c>
      <c r="Q150">
        <f t="shared" si="12"/>
        <v>1.5</v>
      </c>
      <c r="R150">
        <f t="shared" ref="R150:R154" si="18">Q150*108</f>
        <v>162</v>
      </c>
      <c r="U150">
        <f t="shared" si="13"/>
        <v>1.825</v>
      </c>
      <c r="V150">
        <f t="shared" ref="V150:V154" si="19">U150*108</f>
        <v>197.1</v>
      </c>
      <c r="Y150">
        <f t="shared" si="14"/>
        <v>0.97500000000000009</v>
      </c>
      <c r="Z150">
        <f t="shared" ref="Z150:Z154" si="20">Y150*108</f>
        <v>105.30000000000001</v>
      </c>
      <c r="AC150">
        <f t="shared" si="15"/>
        <v>2.0999999999999996</v>
      </c>
      <c r="AD150">
        <f t="shared" ref="AD150:AD154" si="21">AC150*108</f>
        <v>226.79999999999995</v>
      </c>
      <c r="AF150" s="12">
        <f t="shared" ref="AF150:AF154" si="22">J150+N150+R150+V150+Z150+AD150</f>
        <v>901.8</v>
      </c>
    </row>
    <row r="151" spans="3:34" ht="17" thickBot="1" x14ac:dyDescent="0.25">
      <c r="C151" s="11"/>
      <c r="D151" s="19" t="s">
        <v>33</v>
      </c>
      <c r="I151">
        <f t="shared" si="10"/>
        <v>1.5</v>
      </c>
      <c r="J151">
        <f t="shared" si="16"/>
        <v>162</v>
      </c>
      <c r="M151">
        <f t="shared" si="11"/>
        <v>1.175</v>
      </c>
      <c r="N151">
        <f t="shared" si="17"/>
        <v>126.9</v>
      </c>
      <c r="Q151">
        <f t="shared" si="12"/>
        <v>0.625</v>
      </c>
      <c r="R151">
        <f t="shared" si="18"/>
        <v>67.5</v>
      </c>
      <c r="U151">
        <f t="shared" si="13"/>
        <v>3.5250000000000004</v>
      </c>
      <c r="V151">
        <f t="shared" si="19"/>
        <v>380.70000000000005</v>
      </c>
      <c r="Y151">
        <f t="shared" si="14"/>
        <v>1.2750000000000001</v>
      </c>
      <c r="Z151">
        <f t="shared" si="20"/>
        <v>137.70000000000002</v>
      </c>
      <c r="AC151">
        <f t="shared" si="15"/>
        <v>2.4</v>
      </c>
      <c r="AD151">
        <f t="shared" si="21"/>
        <v>259.2</v>
      </c>
      <c r="AF151" s="12">
        <f t="shared" si="22"/>
        <v>1134</v>
      </c>
    </row>
    <row r="152" spans="3:34" ht="17" thickBot="1" x14ac:dyDescent="0.25">
      <c r="C152" s="11"/>
      <c r="D152" s="18" t="s">
        <v>34</v>
      </c>
      <c r="I152">
        <f t="shared" si="10"/>
        <v>1</v>
      </c>
      <c r="J152">
        <f t="shared" si="16"/>
        <v>108</v>
      </c>
      <c r="M152">
        <f t="shared" si="11"/>
        <v>0.25</v>
      </c>
      <c r="N152">
        <f t="shared" si="17"/>
        <v>27</v>
      </c>
      <c r="Q152">
        <f t="shared" si="12"/>
        <v>0.9</v>
      </c>
      <c r="R152">
        <f t="shared" si="18"/>
        <v>97.2</v>
      </c>
      <c r="U152">
        <f t="shared" si="13"/>
        <v>2</v>
      </c>
      <c r="V152">
        <f t="shared" si="19"/>
        <v>216</v>
      </c>
      <c r="Y152">
        <f t="shared" si="14"/>
        <v>0.82499999999999996</v>
      </c>
      <c r="Z152">
        <f t="shared" si="20"/>
        <v>89.1</v>
      </c>
      <c r="AC152">
        <f t="shared" si="15"/>
        <v>1.05</v>
      </c>
      <c r="AD152">
        <f t="shared" si="21"/>
        <v>113.4</v>
      </c>
      <c r="AF152" s="12">
        <f t="shared" si="22"/>
        <v>650.69999999999993</v>
      </c>
      <c r="AG152">
        <f>(1*6)*108</f>
        <v>648</v>
      </c>
    </row>
    <row r="153" spans="3:34" ht="17" thickBot="1" x14ac:dyDescent="0.25">
      <c r="C153" s="11"/>
      <c r="D153" s="19" t="s">
        <v>47</v>
      </c>
      <c r="I153">
        <f t="shared" si="10"/>
        <v>3</v>
      </c>
      <c r="J153">
        <f t="shared" si="16"/>
        <v>324</v>
      </c>
      <c r="M153">
        <f t="shared" si="11"/>
        <v>1.5</v>
      </c>
      <c r="N153">
        <f t="shared" si="17"/>
        <v>162</v>
      </c>
      <c r="Q153">
        <f t="shared" si="12"/>
        <v>2</v>
      </c>
      <c r="R153">
        <f t="shared" si="18"/>
        <v>216</v>
      </c>
      <c r="U153">
        <f t="shared" si="13"/>
        <v>5.25</v>
      </c>
      <c r="V153">
        <f t="shared" si="19"/>
        <v>567</v>
      </c>
      <c r="Y153">
        <f t="shared" si="14"/>
        <v>6.95</v>
      </c>
      <c r="Z153">
        <f t="shared" si="20"/>
        <v>750.6</v>
      </c>
      <c r="AC153">
        <f t="shared" si="15"/>
        <v>3.3</v>
      </c>
      <c r="AD153">
        <f t="shared" si="21"/>
        <v>356.4</v>
      </c>
      <c r="AF153" s="12">
        <f t="shared" si="22"/>
        <v>2376</v>
      </c>
      <c r="AG153" s="12">
        <f>AF153</f>
        <v>2376</v>
      </c>
    </row>
    <row r="154" spans="3:34" ht="17" thickBot="1" x14ac:dyDescent="0.25">
      <c r="C154" s="11"/>
      <c r="D154" s="18" t="s">
        <v>35</v>
      </c>
      <c r="I154">
        <f t="shared" si="10"/>
        <v>1</v>
      </c>
      <c r="J154">
        <f t="shared" si="16"/>
        <v>108</v>
      </c>
      <c r="M154">
        <f t="shared" si="11"/>
        <v>0.7</v>
      </c>
      <c r="N154">
        <f t="shared" si="17"/>
        <v>75.599999999999994</v>
      </c>
      <c r="Q154">
        <f t="shared" si="12"/>
        <v>0.625</v>
      </c>
      <c r="R154">
        <f t="shared" si="18"/>
        <v>67.5</v>
      </c>
      <c r="U154">
        <f t="shared" si="13"/>
        <v>1.55</v>
      </c>
      <c r="V154">
        <f t="shared" si="19"/>
        <v>167.4</v>
      </c>
      <c r="Y154">
        <f t="shared" si="14"/>
        <v>0.47499999999999998</v>
      </c>
      <c r="Z154">
        <f t="shared" si="20"/>
        <v>51.3</v>
      </c>
      <c r="AC154">
        <f t="shared" si="15"/>
        <v>2.2000000000000002</v>
      </c>
      <c r="AD154">
        <f t="shared" si="21"/>
        <v>237.60000000000002</v>
      </c>
      <c r="AF154" s="12">
        <f t="shared" si="22"/>
        <v>707.40000000000009</v>
      </c>
    </row>
    <row r="155" spans="3:34" x14ac:dyDescent="0.2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F155" s="12">
        <f>SUM(AF149:AF154)</f>
        <v>6625.7999999999993</v>
      </c>
      <c r="AG155">
        <f>SUM(AG149:AG153)</f>
        <v>3672</v>
      </c>
      <c r="AH155" s="12">
        <f>AF155-AG155</f>
        <v>2953.7999999999993</v>
      </c>
    </row>
    <row r="156" spans="3:34" x14ac:dyDescent="0.2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3:34" x14ac:dyDescent="0.2">
      <c r="C157" s="11" t="s">
        <v>30</v>
      </c>
      <c r="F157" s="12">
        <f t="shared" ref="F157:AC157" si="23">SUM(F141:F146)</f>
        <v>9</v>
      </c>
      <c r="G157" s="12">
        <f t="shared" si="23"/>
        <v>9</v>
      </c>
      <c r="H157" s="12">
        <f t="shared" si="23"/>
        <v>9</v>
      </c>
      <c r="I157" s="12">
        <f t="shared" si="23"/>
        <v>9</v>
      </c>
      <c r="J157" s="12">
        <f t="shared" si="23"/>
        <v>9</v>
      </c>
      <c r="K157" s="12">
        <f t="shared" si="23"/>
        <v>5.9</v>
      </c>
      <c r="L157" s="12">
        <f t="shared" si="23"/>
        <v>3</v>
      </c>
      <c r="M157" s="12">
        <f t="shared" si="23"/>
        <v>4.8000000000000007</v>
      </c>
      <c r="N157" s="12">
        <f t="shared" si="23"/>
        <v>3.6</v>
      </c>
      <c r="O157" s="12">
        <f t="shared" si="23"/>
        <v>5.7</v>
      </c>
      <c r="P157" s="12">
        <f t="shared" si="23"/>
        <v>8.4</v>
      </c>
      <c r="Q157" s="12">
        <f t="shared" si="23"/>
        <v>9.4000000000000021</v>
      </c>
      <c r="R157" s="12">
        <f t="shared" si="23"/>
        <v>14.9</v>
      </c>
      <c r="S157" s="12">
        <f t="shared" si="23"/>
        <v>11.200000000000001</v>
      </c>
      <c r="T157" s="12">
        <f t="shared" si="23"/>
        <v>17</v>
      </c>
      <c r="U157" s="12">
        <f t="shared" si="23"/>
        <v>17.600000000000001</v>
      </c>
      <c r="V157" s="12">
        <f t="shared" si="23"/>
        <v>12.5</v>
      </c>
      <c r="W157" s="12">
        <f t="shared" si="23"/>
        <v>12.600000000000001</v>
      </c>
      <c r="X157" s="12">
        <f t="shared" si="23"/>
        <v>9.4</v>
      </c>
      <c r="Y157" s="12">
        <f t="shared" si="23"/>
        <v>10.7</v>
      </c>
      <c r="Z157" s="12">
        <f t="shared" si="23"/>
        <v>12.500000000000002</v>
      </c>
      <c r="AA157" s="12">
        <f t="shared" si="23"/>
        <v>11.899999999999999</v>
      </c>
      <c r="AB157" s="12">
        <f t="shared" si="23"/>
        <v>14.100000000000001</v>
      </c>
      <c r="AC157" s="12">
        <f t="shared" si="23"/>
        <v>15.200000000000001</v>
      </c>
    </row>
    <row r="158" spans="3:34" x14ac:dyDescent="0.2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3:34" x14ac:dyDescent="0.2"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3:34" x14ac:dyDescent="0.2">
      <c r="E160" t="s">
        <v>39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3:29" x14ac:dyDescent="0.2">
      <c r="D161" s="1"/>
      <c r="E161" s="3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3:29" x14ac:dyDescent="0.2">
      <c r="D162" s="11"/>
      <c r="E162" s="11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3:29" x14ac:dyDescent="0.2">
      <c r="F163" s="12"/>
      <c r="M163" s="12"/>
    </row>
    <row r="164" spans="3:29" x14ac:dyDescent="0.2">
      <c r="C164" s="16" t="s">
        <v>41</v>
      </c>
      <c r="F164" s="12"/>
      <c r="M164" s="12"/>
    </row>
    <row r="165" spans="3:29" ht="34" x14ac:dyDescent="0.2">
      <c r="D165" s="20" t="s">
        <v>42</v>
      </c>
      <c r="F165" s="21">
        <v>7</v>
      </c>
      <c r="G165" s="21">
        <v>7</v>
      </c>
      <c r="H165" s="21">
        <v>7</v>
      </c>
      <c r="I165" s="22">
        <v>7</v>
      </c>
      <c r="J165" s="22">
        <v>11</v>
      </c>
      <c r="K165" s="22">
        <v>11</v>
      </c>
      <c r="L165" s="22">
        <v>11</v>
      </c>
      <c r="M165" s="22">
        <v>11</v>
      </c>
      <c r="N165" s="22">
        <f>M165</f>
        <v>11</v>
      </c>
      <c r="O165" s="22">
        <f t="shared" ref="O165:AC165" si="24">N165</f>
        <v>11</v>
      </c>
      <c r="P165" s="22">
        <f t="shared" si="24"/>
        <v>11</v>
      </c>
      <c r="Q165" s="22">
        <f t="shared" si="24"/>
        <v>11</v>
      </c>
      <c r="R165" s="22">
        <f t="shared" si="24"/>
        <v>11</v>
      </c>
      <c r="S165" s="22">
        <f t="shared" si="24"/>
        <v>11</v>
      </c>
      <c r="T165" s="22">
        <f t="shared" si="24"/>
        <v>11</v>
      </c>
      <c r="U165" s="22">
        <f t="shared" si="24"/>
        <v>11</v>
      </c>
      <c r="V165" s="22">
        <f t="shared" si="24"/>
        <v>11</v>
      </c>
      <c r="W165" s="22">
        <f t="shared" si="24"/>
        <v>11</v>
      </c>
      <c r="X165" s="22">
        <f t="shared" si="24"/>
        <v>11</v>
      </c>
      <c r="Y165" s="22">
        <f t="shared" si="24"/>
        <v>11</v>
      </c>
      <c r="Z165" s="22">
        <f t="shared" si="24"/>
        <v>11</v>
      </c>
      <c r="AA165" s="22">
        <f t="shared" si="24"/>
        <v>11</v>
      </c>
      <c r="AB165" s="22">
        <f t="shared" si="24"/>
        <v>11</v>
      </c>
      <c r="AC165" s="22">
        <f t="shared" si="24"/>
        <v>11</v>
      </c>
    </row>
    <row r="166" spans="3:29" x14ac:dyDescent="0.2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3:29" x14ac:dyDescent="0.2">
      <c r="D167" s="16" t="s">
        <v>43</v>
      </c>
      <c r="F167">
        <v>16</v>
      </c>
      <c r="G167">
        <v>16</v>
      </c>
      <c r="H167">
        <v>16</v>
      </c>
      <c r="I167">
        <v>16</v>
      </c>
      <c r="J167">
        <v>16</v>
      </c>
      <c r="K167">
        <v>16</v>
      </c>
      <c r="L167">
        <v>16</v>
      </c>
      <c r="M167">
        <v>16</v>
      </c>
      <c r="N167">
        <v>16</v>
      </c>
      <c r="O167">
        <v>16</v>
      </c>
      <c r="P167">
        <v>16</v>
      </c>
      <c r="Q167">
        <v>16</v>
      </c>
      <c r="R167">
        <v>16</v>
      </c>
      <c r="S167">
        <v>16</v>
      </c>
      <c r="T167">
        <v>16</v>
      </c>
      <c r="U167">
        <v>16</v>
      </c>
      <c r="V167">
        <v>16</v>
      </c>
      <c r="W167">
        <v>16</v>
      </c>
      <c r="X167">
        <v>16</v>
      </c>
      <c r="Y167">
        <v>16</v>
      </c>
      <c r="Z167">
        <v>16</v>
      </c>
      <c r="AA167">
        <v>16</v>
      </c>
      <c r="AB167">
        <v>16</v>
      </c>
      <c r="AC167">
        <v>16</v>
      </c>
    </row>
    <row r="168" spans="3:29" x14ac:dyDescent="0.2">
      <c r="D168" s="16" t="s">
        <v>44</v>
      </c>
      <c r="F168">
        <v>6</v>
      </c>
      <c r="G168">
        <v>6</v>
      </c>
      <c r="H168">
        <v>7</v>
      </c>
      <c r="I168">
        <v>7</v>
      </c>
      <c r="J168">
        <v>8</v>
      </c>
      <c r="K168">
        <v>9</v>
      </c>
      <c r="L168">
        <v>10</v>
      </c>
      <c r="M168">
        <v>10</v>
      </c>
      <c r="N168">
        <v>10</v>
      </c>
      <c r="O168">
        <v>10</v>
      </c>
      <c r="P168">
        <v>10</v>
      </c>
      <c r="Q168">
        <v>10</v>
      </c>
      <c r="R168">
        <v>10</v>
      </c>
      <c r="S168">
        <v>10</v>
      </c>
      <c r="T168">
        <v>10</v>
      </c>
      <c r="U168">
        <v>10</v>
      </c>
      <c r="V168">
        <v>10</v>
      </c>
      <c r="W168">
        <v>10</v>
      </c>
      <c r="X168">
        <v>10</v>
      </c>
      <c r="Y168">
        <v>10</v>
      </c>
      <c r="Z168">
        <v>10</v>
      </c>
      <c r="AA168">
        <v>10</v>
      </c>
      <c r="AB168">
        <v>10</v>
      </c>
      <c r="AC168">
        <v>10</v>
      </c>
    </row>
    <row r="169" spans="3:29" x14ac:dyDescent="0.2">
      <c r="D169" s="1" t="s">
        <v>45</v>
      </c>
      <c r="E169" s="3"/>
      <c r="F169" s="3">
        <v>7</v>
      </c>
      <c r="G169" s="3">
        <v>7</v>
      </c>
      <c r="H169" s="3">
        <v>7</v>
      </c>
      <c r="I169" s="3">
        <v>7</v>
      </c>
      <c r="J169" s="3">
        <v>7</v>
      </c>
      <c r="K169" s="3">
        <v>7</v>
      </c>
      <c r="L169" s="3">
        <v>7</v>
      </c>
      <c r="M169" s="3">
        <v>7</v>
      </c>
      <c r="N169" s="3">
        <v>7</v>
      </c>
      <c r="O169" s="3">
        <v>8</v>
      </c>
      <c r="P169" s="3">
        <v>8</v>
      </c>
      <c r="Q169" s="3">
        <v>8</v>
      </c>
      <c r="R169" s="3">
        <v>8</v>
      </c>
      <c r="S169" s="3">
        <v>8</v>
      </c>
      <c r="T169" s="3">
        <v>8</v>
      </c>
      <c r="U169" s="3">
        <v>8</v>
      </c>
      <c r="V169" s="3">
        <v>8</v>
      </c>
      <c r="W169" s="3">
        <v>8</v>
      </c>
      <c r="X169" s="3">
        <v>8</v>
      </c>
      <c r="Y169" s="3">
        <v>8</v>
      </c>
      <c r="Z169" s="3">
        <v>8</v>
      </c>
      <c r="AA169" s="3">
        <v>8</v>
      </c>
      <c r="AB169" s="3">
        <v>8</v>
      </c>
      <c r="AC169" s="3">
        <v>8</v>
      </c>
    </row>
    <row r="170" spans="3:29" x14ac:dyDescent="0.2"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3:29" x14ac:dyDescent="0.2">
      <c r="C171" s="11"/>
      <c r="D171" s="16" t="s">
        <v>48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3:29" x14ac:dyDescent="0.2"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3:29" x14ac:dyDescent="0.2">
      <c r="D173" s="16" t="s">
        <v>49</v>
      </c>
      <c r="F173">
        <v>1</v>
      </c>
      <c r="G173">
        <v>1</v>
      </c>
      <c r="H173">
        <v>2</v>
      </c>
      <c r="I173">
        <v>2</v>
      </c>
      <c r="J173">
        <v>2</v>
      </c>
      <c r="K173">
        <f>J173</f>
        <v>2</v>
      </c>
      <c r="L173">
        <f t="shared" ref="L173:AC173" si="25">K173</f>
        <v>2</v>
      </c>
      <c r="M173">
        <f t="shared" si="25"/>
        <v>2</v>
      </c>
      <c r="N173">
        <f t="shared" si="25"/>
        <v>2</v>
      </c>
      <c r="O173">
        <f t="shared" si="25"/>
        <v>2</v>
      </c>
      <c r="P173">
        <f t="shared" si="25"/>
        <v>2</v>
      </c>
      <c r="Q173">
        <f t="shared" si="25"/>
        <v>2</v>
      </c>
      <c r="R173">
        <f t="shared" si="25"/>
        <v>2</v>
      </c>
      <c r="S173">
        <f t="shared" si="25"/>
        <v>2</v>
      </c>
      <c r="T173">
        <f t="shared" si="25"/>
        <v>2</v>
      </c>
      <c r="U173">
        <f t="shared" si="25"/>
        <v>2</v>
      </c>
      <c r="V173">
        <f t="shared" si="25"/>
        <v>2</v>
      </c>
      <c r="W173">
        <f t="shared" si="25"/>
        <v>2</v>
      </c>
      <c r="X173">
        <f t="shared" si="25"/>
        <v>2</v>
      </c>
      <c r="Y173">
        <f t="shared" si="25"/>
        <v>2</v>
      </c>
      <c r="Z173">
        <f t="shared" si="25"/>
        <v>2</v>
      </c>
      <c r="AA173">
        <f t="shared" si="25"/>
        <v>2</v>
      </c>
      <c r="AB173">
        <f t="shared" si="25"/>
        <v>2</v>
      </c>
      <c r="AC173">
        <f t="shared" si="25"/>
        <v>2</v>
      </c>
    </row>
    <row r="174" spans="3:29" x14ac:dyDescent="0.2">
      <c r="D174" s="16" t="s">
        <v>50</v>
      </c>
      <c r="F174">
        <v>1</v>
      </c>
      <c r="G174">
        <f>F174</f>
        <v>1</v>
      </c>
      <c r="H174">
        <f t="shared" ref="H174:AC174" si="26">G174</f>
        <v>1</v>
      </c>
      <c r="I174">
        <f t="shared" si="26"/>
        <v>1</v>
      </c>
      <c r="J174">
        <f t="shared" si="26"/>
        <v>1</v>
      </c>
      <c r="K174">
        <f t="shared" si="26"/>
        <v>1</v>
      </c>
      <c r="L174">
        <f t="shared" si="26"/>
        <v>1</v>
      </c>
      <c r="M174">
        <f t="shared" si="26"/>
        <v>1</v>
      </c>
      <c r="N174">
        <f t="shared" si="26"/>
        <v>1</v>
      </c>
      <c r="O174">
        <f t="shared" si="26"/>
        <v>1</v>
      </c>
      <c r="P174">
        <f t="shared" si="26"/>
        <v>1</v>
      </c>
      <c r="Q174">
        <f t="shared" si="26"/>
        <v>1</v>
      </c>
      <c r="R174">
        <f t="shared" si="26"/>
        <v>1</v>
      </c>
      <c r="S174">
        <f t="shared" si="26"/>
        <v>1</v>
      </c>
      <c r="T174">
        <f t="shared" si="26"/>
        <v>1</v>
      </c>
      <c r="U174">
        <f t="shared" si="26"/>
        <v>1</v>
      </c>
      <c r="V174">
        <f t="shared" si="26"/>
        <v>1</v>
      </c>
      <c r="W174">
        <f t="shared" si="26"/>
        <v>1</v>
      </c>
      <c r="X174">
        <f t="shared" si="26"/>
        <v>1</v>
      </c>
      <c r="Y174">
        <f t="shared" si="26"/>
        <v>1</v>
      </c>
      <c r="Z174">
        <f t="shared" si="26"/>
        <v>1</v>
      </c>
      <c r="AA174">
        <f t="shared" si="26"/>
        <v>1</v>
      </c>
      <c r="AB174">
        <f t="shared" si="26"/>
        <v>1</v>
      </c>
      <c r="AC174">
        <f t="shared" si="26"/>
        <v>1</v>
      </c>
    </row>
    <row r="175" spans="3:29" x14ac:dyDescent="0.2">
      <c r="D175" s="16" t="s">
        <v>51</v>
      </c>
      <c r="F175" s="12">
        <v>0</v>
      </c>
      <c r="G175" s="12">
        <v>0</v>
      </c>
      <c r="H175" s="12">
        <v>1</v>
      </c>
      <c r="I175" s="12">
        <v>1</v>
      </c>
      <c r="J175" s="12">
        <v>1</v>
      </c>
      <c r="K175" s="12">
        <v>1</v>
      </c>
      <c r="L175" s="12">
        <v>1</v>
      </c>
      <c r="M175" s="12">
        <v>1</v>
      </c>
      <c r="N175" s="12">
        <v>1</v>
      </c>
      <c r="O175" s="12">
        <v>1</v>
      </c>
      <c r="P175" s="12">
        <v>1</v>
      </c>
      <c r="Q175" s="12">
        <v>1</v>
      </c>
      <c r="R175" s="12">
        <v>1</v>
      </c>
      <c r="S175" s="12">
        <v>1</v>
      </c>
      <c r="T175" s="12">
        <v>1</v>
      </c>
      <c r="U175" s="12">
        <v>1</v>
      </c>
      <c r="V175" s="12">
        <v>1</v>
      </c>
      <c r="W175" s="12">
        <v>1</v>
      </c>
      <c r="X175" s="12">
        <v>1</v>
      </c>
      <c r="Y175" s="12">
        <v>1</v>
      </c>
      <c r="Z175" s="12">
        <v>1</v>
      </c>
      <c r="AA175" s="12">
        <v>1</v>
      </c>
      <c r="AB175" s="12">
        <v>1</v>
      </c>
      <c r="AC175" s="12">
        <v>1</v>
      </c>
    </row>
    <row r="176" spans="3:29" x14ac:dyDescent="0.2">
      <c r="D176" s="16" t="s">
        <v>52</v>
      </c>
      <c r="F176" s="12">
        <v>1</v>
      </c>
      <c r="G176" s="12">
        <v>1</v>
      </c>
      <c r="H176" s="12">
        <v>1</v>
      </c>
      <c r="I176" s="12">
        <v>1</v>
      </c>
      <c r="J176" s="12">
        <v>1</v>
      </c>
      <c r="K176" s="12">
        <v>1</v>
      </c>
      <c r="L176" s="12">
        <v>1</v>
      </c>
      <c r="M176" s="12">
        <v>1</v>
      </c>
      <c r="N176" s="12">
        <v>1</v>
      </c>
      <c r="O176" s="12">
        <v>1</v>
      </c>
      <c r="P176" s="12">
        <v>1</v>
      </c>
      <c r="Q176" s="12">
        <v>1</v>
      </c>
      <c r="R176" s="12">
        <v>1</v>
      </c>
      <c r="S176" s="12">
        <v>1</v>
      </c>
      <c r="T176" s="12">
        <v>1</v>
      </c>
      <c r="U176" s="12">
        <v>1</v>
      </c>
      <c r="V176" s="12">
        <v>1</v>
      </c>
      <c r="W176" s="12">
        <v>1</v>
      </c>
      <c r="X176" s="12">
        <v>1</v>
      </c>
      <c r="Y176" s="12">
        <v>1</v>
      </c>
      <c r="Z176" s="12">
        <v>1</v>
      </c>
      <c r="AA176" s="12">
        <v>1</v>
      </c>
      <c r="AB176" s="12">
        <v>1</v>
      </c>
      <c r="AC176" s="12">
        <v>1</v>
      </c>
    </row>
    <row r="177" spans="3:29" x14ac:dyDescent="0.2">
      <c r="D177" s="16" t="s">
        <v>53</v>
      </c>
      <c r="F177" s="12">
        <v>3</v>
      </c>
      <c r="G177" s="12">
        <v>3</v>
      </c>
      <c r="H177" s="12">
        <v>3</v>
      </c>
      <c r="I177" s="12">
        <v>3</v>
      </c>
      <c r="J177" s="22">
        <v>4</v>
      </c>
      <c r="K177" s="22">
        <v>5</v>
      </c>
      <c r="L177" s="22">
        <v>5</v>
      </c>
      <c r="M177" s="22">
        <v>5</v>
      </c>
      <c r="N177" s="22">
        <f>M177</f>
        <v>5</v>
      </c>
      <c r="O177" s="22">
        <f t="shared" ref="O177:AC177" si="27">N177</f>
        <v>5</v>
      </c>
      <c r="P177" s="22">
        <v>7</v>
      </c>
      <c r="Q177" s="22">
        <v>7</v>
      </c>
      <c r="R177" s="22">
        <f t="shared" si="27"/>
        <v>7</v>
      </c>
      <c r="S177" s="22">
        <f t="shared" si="27"/>
        <v>7</v>
      </c>
      <c r="T177" s="22">
        <v>9</v>
      </c>
      <c r="U177" s="22">
        <f t="shared" si="27"/>
        <v>9</v>
      </c>
      <c r="V177" s="22">
        <f t="shared" si="27"/>
        <v>9</v>
      </c>
      <c r="W177" s="22">
        <f t="shared" si="27"/>
        <v>9</v>
      </c>
      <c r="X177" s="22">
        <f t="shared" si="27"/>
        <v>9</v>
      </c>
      <c r="Y177" s="22">
        <f t="shared" si="27"/>
        <v>9</v>
      </c>
      <c r="Z177" s="22">
        <f t="shared" si="27"/>
        <v>9</v>
      </c>
      <c r="AA177" s="22">
        <f t="shared" si="27"/>
        <v>9</v>
      </c>
      <c r="AB177" s="22">
        <f t="shared" si="27"/>
        <v>9</v>
      </c>
      <c r="AC177" s="22">
        <f t="shared" si="27"/>
        <v>9</v>
      </c>
    </row>
    <row r="178" spans="3:29" x14ac:dyDescent="0.2">
      <c r="D178" s="1" t="s">
        <v>54</v>
      </c>
      <c r="E178" s="3"/>
      <c r="F178" s="10">
        <v>0.5</v>
      </c>
      <c r="G178" s="10">
        <v>0.5</v>
      </c>
      <c r="H178" s="10">
        <v>0.5</v>
      </c>
      <c r="I178" s="10">
        <v>0.5</v>
      </c>
      <c r="J178" s="10">
        <v>0.5</v>
      </c>
      <c r="K178" s="10">
        <v>0.5</v>
      </c>
      <c r="L178" s="10">
        <v>0.5</v>
      </c>
      <c r="M178" s="10">
        <v>0.5</v>
      </c>
      <c r="N178" s="10">
        <v>0.5</v>
      </c>
      <c r="O178" s="10">
        <v>0.5</v>
      </c>
      <c r="P178" s="10">
        <v>0.5</v>
      </c>
      <c r="Q178" s="10">
        <v>0.5</v>
      </c>
      <c r="R178" s="10">
        <v>0.5</v>
      </c>
      <c r="S178" s="10">
        <v>0.5</v>
      </c>
      <c r="T178" s="10">
        <v>0.5</v>
      </c>
      <c r="U178" s="10">
        <v>0.5</v>
      </c>
      <c r="V178" s="10">
        <v>0.5</v>
      </c>
      <c r="W178" s="10">
        <v>0.5</v>
      </c>
      <c r="X178" s="10">
        <v>0.5</v>
      </c>
      <c r="Y178" s="10">
        <v>0.5</v>
      </c>
      <c r="Z178" s="10">
        <v>0.5</v>
      </c>
      <c r="AA178" s="10">
        <v>0.5</v>
      </c>
      <c r="AB178" s="10">
        <v>0.5</v>
      </c>
      <c r="AC178" s="10">
        <v>0.5</v>
      </c>
    </row>
    <row r="179" spans="3:29" x14ac:dyDescent="0.2">
      <c r="D179" s="11" t="s">
        <v>55</v>
      </c>
      <c r="E179" s="11"/>
      <c r="F179" s="13">
        <f>SUM(F173:F178)</f>
        <v>6.5</v>
      </c>
      <c r="G179" s="13">
        <f t="shared" ref="G179:AC179" si="28">SUM(G173:G178)</f>
        <v>6.5</v>
      </c>
      <c r="H179" s="13">
        <f t="shared" si="28"/>
        <v>8.5</v>
      </c>
      <c r="I179" s="13">
        <f t="shared" si="28"/>
        <v>8.5</v>
      </c>
      <c r="J179" s="13">
        <f t="shared" si="28"/>
        <v>9.5</v>
      </c>
      <c r="K179" s="13">
        <f t="shared" si="28"/>
        <v>10.5</v>
      </c>
      <c r="L179" s="13">
        <f t="shared" si="28"/>
        <v>10.5</v>
      </c>
      <c r="M179" s="13">
        <f t="shared" si="28"/>
        <v>10.5</v>
      </c>
      <c r="N179" s="13">
        <f t="shared" si="28"/>
        <v>10.5</v>
      </c>
      <c r="O179" s="13">
        <f t="shared" si="28"/>
        <v>10.5</v>
      </c>
      <c r="P179" s="13">
        <f t="shared" si="28"/>
        <v>12.5</v>
      </c>
      <c r="Q179" s="13">
        <f t="shared" si="28"/>
        <v>12.5</v>
      </c>
      <c r="R179" s="13">
        <f t="shared" si="28"/>
        <v>12.5</v>
      </c>
      <c r="S179" s="13">
        <f t="shared" si="28"/>
        <v>12.5</v>
      </c>
      <c r="T179" s="13">
        <f t="shared" si="28"/>
        <v>14.5</v>
      </c>
      <c r="U179" s="13">
        <f t="shared" si="28"/>
        <v>14.5</v>
      </c>
      <c r="V179" s="13">
        <f t="shared" si="28"/>
        <v>14.5</v>
      </c>
      <c r="W179" s="13">
        <f t="shared" si="28"/>
        <v>14.5</v>
      </c>
      <c r="X179" s="13">
        <f t="shared" si="28"/>
        <v>14.5</v>
      </c>
      <c r="Y179" s="13">
        <f t="shared" si="28"/>
        <v>14.5</v>
      </c>
      <c r="Z179" s="13">
        <f t="shared" si="28"/>
        <v>14.5</v>
      </c>
      <c r="AA179" s="13">
        <f t="shared" si="28"/>
        <v>14.5</v>
      </c>
      <c r="AB179" s="13">
        <f t="shared" si="28"/>
        <v>14.5</v>
      </c>
      <c r="AC179" s="13">
        <f t="shared" si="28"/>
        <v>14.5</v>
      </c>
    </row>
    <row r="180" spans="3:29" x14ac:dyDescent="0.2">
      <c r="C180" s="11"/>
    </row>
    <row r="181" spans="3:29" x14ac:dyDescent="0.2">
      <c r="D181" s="16" t="s">
        <v>56</v>
      </c>
    </row>
    <row r="183" spans="3:29" x14ac:dyDescent="0.2">
      <c r="D183" s="16" t="s">
        <v>49</v>
      </c>
      <c r="F183" s="12">
        <f t="shared" ref="F183:AC183" si="29">F173-F141</f>
        <v>-0.5</v>
      </c>
      <c r="G183" s="12">
        <f t="shared" si="29"/>
        <v>-0.5</v>
      </c>
      <c r="H183" s="12">
        <f t="shared" si="29"/>
        <v>0.5</v>
      </c>
      <c r="I183" s="12">
        <f t="shared" si="29"/>
        <v>0.5</v>
      </c>
      <c r="J183" s="12">
        <f t="shared" si="29"/>
        <v>0.5</v>
      </c>
      <c r="K183" s="12">
        <f t="shared" si="29"/>
        <v>0.5</v>
      </c>
      <c r="L183" s="12">
        <f t="shared" si="29"/>
        <v>1</v>
      </c>
      <c r="M183" s="12">
        <f t="shared" si="29"/>
        <v>1.6</v>
      </c>
      <c r="N183" s="12">
        <f t="shared" si="29"/>
        <v>1.2</v>
      </c>
      <c r="O183" s="12">
        <f t="shared" si="29"/>
        <v>1.2</v>
      </c>
      <c r="P183" s="12">
        <f t="shared" si="29"/>
        <v>1.2</v>
      </c>
      <c r="Q183" s="12">
        <f t="shared" si="29"/>
        <v>-0.10000000000000009</v>
      </c>
      <c r="R183" s="12">
        <f t="shared" si="29"/>
        <v>-0.5</v>
      </c>
      <c r="S183" s="12">
        <f t="shared" si="29"/>
        <v>0.79999999999999982</v>
      </c>
      <c r="T183" s="12">
        <f t="shared" si="29"/>
        <v>1.6</v>
      </c>
      <c r="U183" s="12">
        <f t="shared" si="29"/>
        <v>2</v>
      </c>
      <c r="V183" s="12">
        <f t="shared" si="29"/>
        <v>2</v>
      </c>
      <c r="W183" s="12">
        <f t="shared" si="29"/>
        <v>0.7</v>
      </c>
      <c r="X183" s="12">
        <f t="shared" si="29"/>
        <v>0.8</v>
      </c>
      <c r="Y183" s="12">
        <f t="shared" si="29"/>
        <v>1.3</v>
      </c>
      <c r="Z183" s="12">
        <f t="shared" si="29"/>
        <v>0.90000000000000013</v>
      </c>
      <c r="AA183" s="12">
        <f t="shared" si="29"/>
        <v>-1.6</v>
      </c>
      <c r="AB183" s="12">
        <f t="shared" si="29"/>
        <v>-0.80000000000000027</v>
      </c>
      <c r="AC183" s="12">
        <f t="shared" si="29"/>
        <v>0</v>
      </c>
    </row>
    <row r="184" spans="3:29" x14ac:dyDescent="0.2">
      <c r="D184" s="16" t="s">
        <v>50</v>
      </c>
      <c r="F184" s="12">
        <f t="shared" ref="F184:AC184" si="30">F174-F142</f>
        <v>0</v>
      </c>
      <c r="G184" s="12">
        <f t="shared" si="30"/>
        <v>0</v>
      </c>
      <c r="H184" s="12">
        <f t="shared" si="30"/>
        <v>0</v>
      </c>
      <c r="I184" s="12">
        <f t="shared" si="30"/>
        <v>0</v>
      </c>
      <c r="J184" s="12">
        <f t="shared" si="30"/>
        <v>0</v>
      </c>
      <c r="K184" s="12">
        <f t="shared" si="30"/>
        <v>1</v>
      </c>
      <c r="L184" s="12">
        <f t="shared" si="30"/>
        <v>0.19999999999999996</v>
      </c>
      <c r="M184" s="12">
        <f t="shared" si="30"/>
        <v>-1</v>
      </c>
      <c r="N184" s="12">
        <f t="shared" si="30"/>
        <v>0.19999999999999996</v>
      </c>
      <c r="O184" s="12">
        <f t="shared" si="30"/>
        <v>0.19999999999999996</v>
      </c>
      <c r="P184" s="12">
        <f t="shared" si="30"/>
        <v>-1.2000000000000002</v>
      </c>
      <c r="Q184" s="12">
        <f t="shared" si="30"/>
        <v>-1.1999999999999997</v>
      </c>
      <c r="R184" s="12">
        <f t="shared" si="30"/>
        <v>-0.7</v>
      </c>
      <c r="S184" s="12">
        <f t="shared" si="30"/>
        <v>-9.9999999999999867E-2</v>
      </c>
      <c r="T184" s="12">
        <f t="shared" si="30"/>
        <v>-2</v>
      </c>
      <c r="U184" s="12">
        <f t="shared" si="30"/>
        <v>-0.5</v>
      </c>
      <c r="V184" s="12">
        <f t="shared" si="30"/>
        <v>0.39999999999999991</v>
      </c>
      <c r="W184" s="12">
        <f t="shared" si="30"/>
        <v>-0.5</v>
      </c>
      <c r="X184" s="12">
        <f t="shared" si="30"/>
        <v>0.39999999999999991</v>
      </c>
      <c r="Y184" s="12">
        <f t="shared" si="30"/>
        <v>-0.19999999999999996</v>
      </c>
      <c r="Z184" s="12">
        <f t="shared" si="30"/>
        <v>-2.2999999999999998</v>
      </c>
      <c r="AA184" s="12">
        <f t="shared" si="30"/>
        <v>-1.3999999999999995</v>
      </c>
      <c r="AB184" s="12">
        <f t="shared" si="30"/>
        <v>-0.30000000000000004</v>
      </c>
      <c r="AC184" s="12">
        <f t="shared" si="30"/>
        <v>-0.39999999999999991</v>
      </c>
    </row>
    <row r="185" spans="3:29" x14ac:dyDescent="0.2">
      <c r="D185" s="16" t="s">
        <v>51</v>
      </c>
      <c r="F185" s="12">
        <f t="shared" ref="F185:AC185" si="31">F175-F143</f>
        <v>-1.5</v>
      </c>
      <c r="G185" s="12">
        <f t="shared" si="31"/>
        <v>-1.5</v>
      </c>
      <c r="H185" s="12">
        <f t="shared" si="31"/>
        <v>-0.5</v>
      </c>
      <c r="I185" s="12">
        <f t="shared" si="31"/>
        <v>-0.5</v>
      </c>
      <c r="J185" s="12">
        <f t="shared" si="31"/>
        <v>-0.5</v>
      </c>
      <c r="K185" s="12">
        <f t="shared" si="31"/>
        <v>0.6</v>
      </c>
      <c r="L185" s="12">
        <f t="shared" si="31"/>
        <v>0.19999999999999996</v>
      </c>
      <c r="M185" s="12">
        <f t="shared" si="31"/>
        <v>-1</v>
      </c>
      <c r="N185" s="12">
        <f t="shared" si="31"/>
        <v>0.19999999999999996</v>
      </c>
      <c r="O185" s="12">
        <f t="shared" si="31"/>
        <v>0.9</v>
      </c>
      <c r="P185" s="12">
        <f t="shared" si="31"/>
        <v>0.5</v>
      </c>
      <c r="Q185" s="12">
        <f t="shared" si="31"/>
        <v>-0.10000000000000009</v>
      </c>
      <c r="R185" s="12">
        <f t="shared" si="31"/>
        <v>-2.7</v>
      </c>
      <c r="S185" s="12">
        <f t="shared" si="31"/>
        <v>-1.6</v>
      </c>
      <c r="T185" s="12">
        <f t="shared" si="31"/>
        <v>-2.5</v>
      </c>
      <c r="U185" s="12">
        <f t="shared" si="31"/>
        <v>-3.3000000000000007</v>
      </c>
      <c r="V185" s="12">
        <f t="shared" si="31"/>
        <v>-1.1000000000000001</v>
      </c>
      <c r="W185" s="12">
        <f t="shared" si="31"/>
        <v>-0.5</v>
      </c>
      <c r="X185" s="12">
        <f t="shared" si="31"/>
        <v>0.19999999999999996</v>
      </c>
      <c r="Y185" s="12">
        <f t="shared" si="31"/>
        <v>0.30000000000000004</v>
      </c>
      <c r="Z185" s="12">
        <f t="shared" si="31"/>
        <v>-0.7</v>
      </c>
      <c r="AA185" s="12">
        <f t="shared" si="31"/>
        <v>-0.69999999999999973</v>
      </c>
      <c r="AB185" s="12">
        <f t="shared" si="31"/>
        <v>-2</v>
      </c>
      <c r="AC185" s="12">
        <f t="shared" si="31"/>
        <v>-2.2000000000000002</v>
      </c>
    </row>
    <row r="186" spans="3:29" x14ac:dyDescent="0.2">
      <c r="D186" s="16" t="s">
        <v>52</v>
      </c>
      <c r="F186" s="12">
        <f t="shared" ref="F186:AC186" si="32">F176-F144</f>
        <v>0</v>
      </c>
      <c r="G186" s="12">
        <f t="shared" si="32"/>
        <v>0</v>
      </c>
      <c r="H186" s="12">
        <f t="shared" si="32"/>
        <v>0</v>
      </c>
      <c r="I186" s="12">
        <f t="shared" si="32"/>
        <v>0</v>
      </c>
      <c r="J186" s="12">
        <f t="shared" si="32"/>
        <v>0</v>
      </c>
      <c r="K186" s="12">
        <f t="shared" si="32"/>
        <v>1</v>
      </c>
      <c r="L186" s="12">
        <f t="shared" si="32"/>
        <v>1</v>
      </c>
      <c r="M186" s="12">
        <f t="shared" si="32"/>
        <v>1</v>
      </c>
      <c r="N186" s="12">
        <f t="shared" si="32"/>
        <v>1</v>
      </c>
      <c r="O186" s="12">
        <f t="shared" si="32"/>
        <v>-0.5</v>
      </c>
      <c r="P186" s="12">
        <f t="shared" si="32"/>
        <v>-0.5</v>
      </c>
      <c r="Q186" s="12">
        <f t="shared" si="32"/>
        <v>0.39999999999999991</v>
      </c>
      <c r="R186" s="12">
        <f t="shared" si="32"/>
        <v>-0.5</v>
      </c>
      <c r="S186" s="12">
        <f t="shared" si="32"/>
        <v>0.5</v>
      </c>
      <c r="T186" s="12">
        <f t="shared" si="32"/>
        <v>-1.5</v>
      </c>
      <c r="U186" s="12">
        <f t="shared" si="32"/>
        <v>-2.5</v>
      </c>
      <c r="V186" s="12">
        <f t="shared" si="32"/>
        <v>-0.5</v>
      </c>
      <c r="W186" s="12">
        <f t="shared" si="32"/>
        <v>1</v>
      </c>
      <c r="X186" s="12">
        <f t="shared" si="32"/>
        <v>1</v>
      </c>
      <c r="Y186" s="12">
        <f t="shared" si="32"/>
        <v>-0.8</v>
      </c>
      <c r="Z186" s="12">
        <f t="shared" si="32"/>
        <v>-1.2000000000000002</v>
      </c>
      <c r="AA186" s="12">
        <f t="shared" si="32"/>
        <v>0.5</v>
      </c>
      <c r="AB186" s="12">
        <f t="shared" si="32"/>
        <v>0.5</v>
      </c>
      <c r="AC186" s="12">
        <f t="shared" si="32"/>
        <v>0</v>
      </c>
    </row>
    <row r="187" spans="3:29" x14ac:dyDescent="0.2">
      <c r="D187" s="16" t="s">
        <v>53</v>
      </c>
      <c r="E187" s="3"/>
      <c r="F187" s="12">
        <f t="shared" ref="F187:AC187" si="33">F177-F145</f>
        <v>0</v>
      </c>
      <c r="G187" s="12">
        <f t="shared" si="33"/>
        <v>0</v>
      </c>
      <c r="H187" s="12">
        <f t="shared" si="33"/>
        <v>0</v>
      </c>
      <c r="I187" s="12">
        <f t="shared" si="33"/>
        <v>0</v>
      </c>
      <c r="J187" s="12">
        <f t="shared" si="33"/>
        <v>1</v>
      </c>
      <c r="K187" s="12">
        <f t="shared" si="33"/>
        <v>2</v>
      </c>
      <c r="L187" s="12">
        <f t="shared" si="33"/>
        <v>5</v>
      </c>
      <c r="M187" s="12">
        <f t="shared" si="33"/>
        <v>5</v>
      </c>
      <c r="N187" s="12">
        <f t="shared" si="33"/>
        <v>4.2</v>
      </c>
      <c r="O187" s="12">
        <f t="shared" si="33"/>
        <v>3</v>
      </c>
      <c r="P187" s="12">
        <f t="shared" si="33"/>
        <v>4.3999999999999995</v>
      </c>
      <c r="Q187" s="12">
        <f t="shared" si="33"/>
        <v>4.3999999999999995</v>
      </c>
      <c r="R187" s="12">
        <f t="shared" si="33"/>
        <v>3.9000000000000004</v>
      </c>
      <c r="S187" s="12">
        <f t="shared" si="33"/>
        <v>3.6000000000000005</v>
      </c>
      <c r="T187" s="12">
        <f t="shared" si="33"/>
        <v>2.5</v>
      </c>
      <c r="U187" s="12">
        <f t="shared" si="33"/>
        <v>1</v>
      </c>
      <c r="V187" s="12">
        <f t="shared" si="33"/>
        <v>1</v>
      </c>
      <c r="W187" s="12">
        <f t="shared" si="33"/>
        <v>1</v>
      </c>
      <c r="X187" s="12">
        <f t="shared" si="33"/>
        <v>2.7</v>
      </c>
      <c r="Y187" s="12">
        <f t="shared" si="33"/>
        <v>3.5</v>
      </c>
      <c r="Z187" s="12">
        <f t="shared" si="33"/>
        <v>6.1999999999999993</v>
      </c>
      <c r="AA187" s="12">
        <f t="shared" si="33"/>
        <v>6.4</v>
      </c>
      <c r="AB187" s="12">
        <f t="shared" si="33"/>
        <v>5.3999999999999995</v>
      </c>
      <c r="AC187" s="12">
        <f t="shared" si="33"/>
        <v>4.8</v>
      </c>
    </row>
    <row r="188" spans="3:29" x14ac:dyDescent="0.2">
      <c r="D188" s="1" t="s">
        <v>54</v>
      </c>
      <c r="E188" s="14"/>
      <c r="F188" s="12">
        <f t="shared" ref="F188:AC188" si="34">F178-F146</f>
        <v>-0.5</v>
      </c>
      <c r="G188" s="12">
        <f t="shared" si="34"/>
        <v>-0.5</v>
      </c>
      <c r="H188" s="12">
        <f t="shared" si="34"/>
        <v>-0.5</v>
      </c>
      <c r="I188" s="12">
        <f t="shared" si="34"/>
        <v>-0.5</v>
      </c>
      <c r="J188" s="12">
        <f t="shared" si="34"/>
        <v>-0.5</v>
      </c>
      <c r="K188" s="12">
        <f t="shared" si="34"/>
        <v>-0.5</v>
      </c>
      <c r="L188" s="12">
        <f t="shared" si="34"/>
        <v>9.9999999999999978E-2</v>
      </c>
      <c r="M188" s="12">
        <f t="shared" si="34"/>
        <v>9.9999999999999978E-2</v>
      </c>
      <c r="N188" s="12">
        <f t="shared" si="34"/>
        <v>9.9999999999999978E-2</v>
      </c>
      <c r="O188" s="12">
        <f t="shared" si="34"/>
        <v>0</v>
      </c>
      <c r="P188" s="12">
        <f t="shared" si="34"/>
        <v>-0.29999999999999993</v>
      </c>
      <c r="Q188" s="12">
        <f t="shared" si="34"/>
        <v>-0.29999999999999993</v>
      </c>
      <c r="R188" s="12">
        <f t="shared" si="34"/>
        <v>-1.9000000000000004</v>
      </c>
      <c r="S188" s="12">
        <f t="shared" si="34"/>
        <v>-1.9000000000000004</v>
      </c>
      <c r="T188" s="12">
        <f t="shared" si="34"/>
        <v>-0.60000000000000009</v>
      </c>
      <c r="U188" s="12">
        <f t="shared" si="34"/>
        <v>0.19999999999999996</v>
      </c>
      <c r="V188" s="12">
        <f t="shared" si="34"/>
        <v>0.19999999999999996</v>
      </c>
      <c r="W188" s="12">
        <f t="shared" si="34"/>
        <v>0.19999999999999996</v>
      </c>
      <c r="X188" s="12">
        <f t="shared" si="34"/>
        <v>0</v>
      </c>
      <c r="Y188" s="12">
        <f t="shared" si="34"/>
        <v>-0.29999999999999993</v>
      </c>
      <c r="Z188" s="12">
        <f t="shared" si="34"/>
        <v>-0.90000000000000013</v>
      </c>
      <c r="AA188" s="12">
        <f t="shared" si="34"/>
        <v>-0.59999999999999987</v>
      </c>
      <c r="AB188" s="12">
        <f t="shared" si="34"/>
        <v>-2.4000000000000008</v>
      </c>
      <c r="AC188" s="12">
        <f t="shared" si="34"/>
        <v>-2.9000000000000004</v>
      </c>
    </row>
    <row r="189" spans="3:29" x14ac:dyDescent="0.2">
      <c r="D189" s="11" t="s">
        <v>55</v>
      </c>
      <c r="E189" s="11"/>
      <c r="F189" s="12">
        <f>F179-F157</f>
        <v>-2.5</v>
      </c>
      <c r="G189" s="12">
        <f t="shared" ref="G189:AC189" si="35">G179-G157</f>
        <v>-2.5</v>
      </c>
      <c r="H189" s="12">
        <f t="shared" si="35"/>
        <v>-0.5</v>
      </c>
      <c r="I189" s="12">
        <f t="shared" si="35"/>
        <v>-0.5</v>
      </c>
      <c r="J189" s="12">
        <f t="shared" si="35"/>
        <v>0.5</v>
      </c>
      <c r="K189" s="12">
        <f t="shared" si="35"/>
        <v>4.5999999999999996</v>
      </c>
      <c r="L189" s="12">
        <f t="shared" si="35"/>
        <v>7.5</v>
      </c>
      <c r="M189" s="12">
        <f t="shared" si="35"/>
        <v>5.6999999999999993</v>
      </c>
      <c r="N189" s="12">
        <f t="shared" si="35"/>
        <v>6.9</v>
      </c>
      <c r="O189" s="12">
        <f t="shared" si="35"/>
        <v>4.8</v>
      </c>
      <c r="P189" s="12">
        <f t="shared" si="35"/>
        <v>4.0999999999999996</v>
      </c>
      <c r="Q189" s="12">
        <f t="shared" si="35"/>
        <v>3.0999999999999979</v>
      </c>
      <c r="R189" s="12">
        <f t="shared" si="35"/>
        <v>-2.4000000000000004</v>
      </c>
      <c r="S189" s="12">
        <f t="shared" si="35"/>
        <v>1.2999999999999989</v>
      </c>
      <c r="T189" s="12">
        <f t="shared" si="35"/>
        <v>-2.5</v>
      </c>
      <c r="U189" s="12">
        <f t="shared" si="35"/>
        <v>-3.1000000000000014</v>
      </c>
      <c r="V189" s="12">
        <f t="shared" si="35"/>
        <v>2</v>
      </c>
      <c r="W189" s="12">
        <f t="shared" si="35"/>
        <v>1.8999999999999986</v>
      </c>
      <c r="X189" s="12">
        <f t="shared" si="35"/>
        <v>5.0999999999999996</v>
      </c>
      <c r="Y189" s="12">
        <f t="shared" si="35"/>
        <v>3.8000000000000007</v>
      </c>
      <c r="Z189" s="12">
        <f t="shared" si="35"/>
        <v>1.9999999999999982</v>
      </c>
      <c r="AA189" s="12">
        <f t="shared" si="35"/>
        <v>2.6000000000000014</v>
      </c>
      <c r="AB189" s="12">
        <f t="shared" si="35"/>
        <v>0.39999999999999858</v>
      </c>
      <c r="AC189" s="12">
        <f t="shared" si="35"/>
        <v>-0.70000000000000107</v>
      </c>
    </row>
  </sheetData>
  <mergeCells count="6">
    <mergeCell ref="Z3:AC3"/>
    <mergeCell ref="F3:I3"/>
    <mergeCell ref="J3:M3"/>
    <mergeCell ref="N3:Q3"/>
    <mergeCell ref="R3:U3"/>
    <mergeCell ref="V3:Y3"/>
  </mergeCells>
  <conditionalFormatting sqref="F178:AC178">
    <cfRule type="cellIs" dxfId="21" priority="20" operator="lessThan">
      <formula>F$187</formula>
    </cfRule>
  </conditionalFormatting>
  <conditionalFormatting sqref="F175:AC175">
    <cfRule type="cellIs" dxfId="20" priority="19" operator="greaterThan">
      <formula>F$184</formula>
    </cfRule>
  </conditionalFormatting>
  <conditionalFormatting sqref="F176:AC176">
    <cfRule type="cellIs" dxfId="19" priority="18" operator="greaterThan">
      <formula>F$185</formula>
    </cfRule>
  </conditionalFormatting>
  <conditionalFormatting sqref="F177:I177">
    <cfRule type="cellIs" dxfId="18" priority="17" operator="greaterThan">
      <formula>F$186</formula>
    </cfRule>
  </conditionalFormatting>
  <conditionalFormatting sqref="F179:AC179">
    <cfRule type="cellIs" dxfId="17" priority="23" operator="greaterThan">
      <formula>F$188</formula>
    </cfRule>
    <cfRule type="cellIs" dxfId="16" priority="24" operator="greaterThan">
      <formula>F$179</formula>
    </cfRule>
  </conditionalFormatting>
  <conditionalFormatting sqref="F175:AC175">
    <cfRule type="cellIs" dxfId="15" priority="16" operator="lessThan">
      <formula>F$184</formula>
    </cfRule>
  </conditionalFormatting>
  <conditionalFormatting sqref="F176:AC176">
    <cfRule type="cellIs" dxfId="14" priority="15" operator="lessThan">
      <formula>F$185</formula>
    </cfRule>
  </conditionalFormatting>
  <conditionalFormatting sqref="F177:I177">
    <cfRule type="cellIs" dxfId="13" priority="14" operator="lessThan">
      <formula>F$186</formula>
    </cfRule>
  </conditionalFormatting>
  <conditionalFormatting sqref="F178:AC178">
    <cfRule type="cellIs" dxfId="12" priority="13" operator="lessThan">
      <formula>F$187</formula>
    </cfRule>
  </conditionalFormatting>
  <conditionalFormatting sqref="F178:AC178">
    <cfRule type="cellIs" dxfId="11" priority="12" operator="greaterThan">
      <formula>F$187</formula>
    </cfRule>
  </conditionalFormatting>
  <conditionalFormatting sqref="F161:AC161">
    <cfRule type="cellIs" dxfId="10" priority="9" operator="lessThan">
      <formula>F$187</formula>
    </cfRule>
  </conditionalFormatting>
  <conditionalFormatting sqref="F158:AC158">
    <cfRule type="cellIs" dxfId="9" priority="8" operator="greaterThan">
      <formula>F$184</formula>
    </cfRule>
  </conditionalFormatting>
  <conditionalFormatting sqref="F159:AC159">
    <cfRule type="cellIs" dxfId="8" priority="7" operator="greaterThan">
      <formula>F$185</formula>
    </cfRule>
  </conditionalFormatting>
  <conditionalFormatting sqref="F160:AC160">
    <cfRule type="cellIs" dxfId="7" priority="6" operator="greaterThan">
      <formula>F$186</formula>
    </cfRule>
  </conditionalFormatting>
  <conditionalFormatting sqref="F162:AC162">
    <cfRule type="cellIs" dxfId="6" priority="10" operator="greaterThan">
      <formula>F$188</formula>
    </cfRule>
    <cfRule type="cellIs" dxfId="5" priority="11" operator="greaterThan">
      <formula>F$179</formula>
    </cfRule>
  </conditionalFormatting>
  <conditionalFormatting sqref="F158:AC158">
    <cfRule type="cellIs" dxfId="4" priority="5" operator="lessThan">
      <formula>F$184</formula>
    </cfRule>
  </conditionalFormatting>
  <conditionalFormatting sqref="F159:AC159">
    <cfRule type="cellIs" dxfId="3" priority="4" operator="lessThan">
      <formula>F$185</formula>
    </cfRule>
  </conditionalFormatting>
  <conditionalFormatting sqref="F160:AC160">
    <cfRule type="cellIs" dxfId="2" priority="3" operator="lessThan">
      <formula>F$186</formula>
    </cfRule>
  </conditionalFormatting>
  <conditionalFormatting sqref="F161:AC161">
    <cfRule type="cellIs" dxfId="1" priority="2" operator="lessThan">
      <formula>F$187</formula>
    </cfRule>
  </conditionalFormatting>
  <conditionalFormatting sqref="F161:AC161">
    <cfRule type="cellIs" dxfId="0" priority="1" operator="greaterThan">
      <formula>F$187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4B0DA-99FF-1B43-AC69-E38E020F55B6}">
  <dimension ref="B3:G21"/>
  <sheetViews>
    <sheetView workbookViewId="0">
      <selection activeCell="J4" sqref="J4"/>
    </sheetView>
  </sheetViews>
  <sheetFormatPr baseColWidth="10" defaultRowHeight="16" x14ac:dyDescent="0.2"/>
  <cols>
    <col min="2" max="2" width="19.1640625" customWidth="1"/>
  </cols>
  <sheetData>
    <row r="3" spans="2:7" x14ac:dyDescent="0.2">
      <c r="B3" s="12"/>
      <c r="C3" s="15">
        <v>2020</v>
      </c>
      <c r="D3" s="15">
        <f>C3+1</f>
        <v>2021</v>
      </c>
      <c r="E3" s="15">
        <f>D3+1</f>
        <v>2022</v>
      </c>
      <c r="F3" s="15">
        <f>E3+1</f>
        <v>2023</v>
      </c>
      <c r="G3" s="15">
        <f>F3+1</f>
        <v>2024</v>
      </c>
    </row>
    <row r="4" spans="2:7" x14ac:dyDescent="0.2">
      <c r="B4" s="12" t="s">
        <v>36</v>
      </c>
      <c r="C4" s="15">
        <f>7.6</f>
        <v>7.6</v>
      </c>
      <c r="D4" s="12">
        <v>28.1</v>
      </c>
      <c r="E4">
        <v>31.3</v>
      </c>
      <c r="F4" s="12">
        <v>15</v>
      </c>
      <c r="G4" s="12">
        <v>41.6</v>
      </c>
    </row>
    <row r="5" spans="2:7" x14ac:dyDescent="0.2">
      <c r="B5" t="s">
        <v>37</v>
      </c>
      <c r="C5">
        <v>0</v>
      </c>
      <c r="D5">
        <v>0</v>
      </c>
      <c r="E5">
        <v>30</v>
      </c>
      <c r="F5">
        <v>30.2</v>
      </c>
      <c r="G5">
        <v>2</v>
      </c>
    </row>
    <row r="6" spans="2:7" x14ac:dyDescent="0.2">
      <c r="B6" t="s">
        <v>38</v>
      </c>
      <c r="C6">
        <v>0</v>
      </c>
      <c r="D6">
        <v>0</v>
      </c>
      <c r="E6">
        <v>0</v>
      </c>
      <c r="F6">
        <v>7.5</v>
      </c>
      <c r="G6">
        <v>7.5</v>
      </c>
    </row>
    <row r="10" spans="2:7" x14ac:dyDescent="0.2">
      <c r="C10" s="15">
        <v>2020</v>
      </c>
      <c r="D10" s="15">
        <f>C10+1</f>
        <v>2021</v>
      </c>
      <c r="E10" s="15">
        <f>D10+1</f>
        <v>2022</v>
      </c>
      <c r="F10" s="15">
        <f>E10+1</f>
        <v>2023</v>
      </c>
      <c r="G10" s="15">
        <f>F10+1</f>
        <v>2024</v>
      </c>
    </row>
    <row r="11" spans="2:7" x14ac:dyDescent="0.2">
      <c r="B11" t="s">
        <v>59</v>
      </c>
      <c r="C11">
        <v>8</v>
      </c>
      <c r="D11">
        <v>4</v>
      </c>
      <c r="E11">
        <v>2</v>
      </c>
      <c r="F11">
        <v>2</v>
      </c>
      <c r="G11">
        <v>2</v>
      </c>
    </row>
    <row r="12" spans="2:7" x14ac:dyDescent="0.2">
      <c r="B12" s="12" t="s">
        <v>60</v>
      </c>
      <c r="C12">
        <f t="shared" ref="C12:G14" si="0">C4/4</f>
        <v>1.9</v>
      </c>
      <c r="D12">
        <f t="shared" si="0"/>
        <v>7.0250000000000004</v>
      </c>
      <c r="E12">
        <f t="shared" si="0"/>
        <v>7.8250000000000002</v>
      </c>
      <c r="F12">
        <f t="shared" si="0"/>
        <v>3.75</v>
      </c>
      <c r="G12">
        <f t="shared" si="0"/>
        <v>10.4</v>
      </c>
    </row>
    <row r="13" spans="2:7" x14ac:dyDescent="0.2">
      <c r="B13" t="s">
        <v>61</v>
      </c>
      <c r="C13">
        <f t="shared" si="0"/>
        <v>0</v>
      </c>
      <c r="D13">
        <f t="shared" si="0"/>
        <v>0</v>
      </c>
      <c r="E13">
        <f t="shared" si="0"/>
        <v>7.5</v>
      </c>
      <c r="F13">
        <f t="shared" si="0"/>
        <v>7.55</v>
      </c>
      <c r="G13">
        <f t="shared" si="0"/>
        <v>0.5</v>
      </c>
    </row>
    <row r="14" spans="2:7" x14ac:dyDescent="0.2">
      <c r="B14" t="s">
        <v>62</v>
      </c>
      <c r="C14">
        <f t="shared" si="0"/>
        <v>0</v>
      </c>
      <c r="D14">
        <f t="shared" si="0"/>
        <v>0</v>
      </c>
      <c r="E14">
        <f t="shared" si="0"/>
        <v>0</v>
      </c>
      <c r="F14">
        <f t="shared" si="0"/>
        <v>1.875</v>
      </c>
      <c r="G14">
        <f t="shared" si="0"/>
        <v>1.875</v>
      </c>
    </row>
    <row r="15" spans="2:7" x14ac:dyDescent="0.2">
      <c r="B15" t="s">
        <v>63</v>
      </c>
      <c r="C15">
        <v>6.5</v>
      </c>
      <c r="D15">
        <v>10</v>
      </c>
      <c r="E15">
        <v>13.5</v>
      </c>
      <c r="F15">
        <v>14.5</v>
      </c>
      <c r="G15">
        <v>14.5</v>
      </c>
    </row>
    <row r="16" spans="2:7" x14ac:dyDescent="0.2">
      <c r="B16" t="s">
        <v>57</v>
      </c>
      <c r="C16">
        <f>SUM(C12:C15)</f>
        <v>8.4</v>
      </c>
      <c r="D16">
        <f>SUM(D12:D15)</f>
        <v>17.024999999999999</v>
      </c>
      <c r="E16">
        <f>SUM(E12:E15)</f>
        <v>28.824999999999999</v>
      </c>
      <c r="F16">
        <f>SUM(F12:F15)</f>
        <v>27.675000000000001</v>
      </c>
      <c r="G16">
        <f>SUM(G12:G15)</f>
        <v>27.274999999999999</v>
      </c>
    </row>
    <row r="20" spans="2:7" x14ac:dyDescent="0.2">
      <c r="C20" s="15">
        <v>2020</v>
      </c>
      <c r="D20" s="15">
        <f>C20+1</f>
        <v>2021</v>
      </c>
      <c r="E20" s="15">
        <f>D20+1</f>
        <v>2022</v>
      </c>
      <c r="F20" s="15">
        <f>E20+1</f>
        <v>2023</v>
      </c>
      <c r="G20" s="15">
        <f>F20+1</f>
        <v>2024</v>
      </c>
    </row>
    <row r="21" spans="2:7" x14ac:dyDescent="0.2">
      <c r="B21" t="s">
        <v>58</v>
      </c>
      <c r="C21">
        <v>6.5</v>
      </c>
      <c r="D21">
        <v>10</v>
      </c>
      <c r="E21">
        <v>13.5</v>
      </c>
      <c r="F21">
        <v>14.5</v>
      </c>
      <c r="G21">
        <v>14.5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Taylor</dc:creator>
  <cp:lastModifiedBy>Jonathan Taylor</cp:lastModifiedBy>
  <dcterms:created xsi:type="dcterms:W3CDTF">2018-11-20T15:39:23Z</dcterms:created>
  <dcterms:modified xsi:type="dcterms:W3CDTF">2018-12-18T13:11:52Z</dcterms:modified>
</cp:coreProperties>
</file>