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410"/>
  <workbookPr/>
  <mc:AlternateContent xmlns:mc="http://schemas.openxmlformats.org/markup-compatibility/2006">
    <mc:Choice Requires="x15">
      <x15ac:absPath xmlns:x15ac="http://schemas.microsoft.com/office/spreadsheetml/2010/11/ac" url="/Users/stuartbirch/Desktop/Documents August 2017/"/>
    </mc:Choice>
  </mc:AlternateContent>
  <bookViews>
    <workbookView xWindow="5100" yWindow="3540" windowWidth="47420" windowHeight="23860" activeTab="3"/>
  </bookViews>
  <sheets>
    <sheet name="First page" sheetId="1" r:id="rId1"/>
    <sheet name="Instructions" sheetId="4" r:id="rId2"/>
    <sheet name="Overall ODH relevant Hazards " sheetId="2" r:id="rId3"/>
    <sheet name="ODH Hazard Register " sheetId="3" r:id="rId4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2" i="3" l="1"/>
  <c r="J21" i="3"/>
  <c r="S43" i="3"/>
  <c r="S38" i="3"/>
  <c r="J36" i="3"/>
  <c r="J35" i="3"/>
  <c r="J34" i="3"/>
  <c r="S33" i="3"/>
  <c r="J33" i="3"/>
  <c r="J32" i="3"/>
  <c r="J31" i="3"/>
  <c r="J22" i="3"/>
  <c r="J23" i="3"/>
  <c r="J24" i="3"/>
  <c r="J25" i="3"/>
  <c r="J27" i="3"/>
  <c r="S14" i="3"/>
  <c r="J10" i="3"/>
  <c r="J12" i="3"/>
  <c r="J13" i="3"/>
  <c r="J11" i="3"/>
  <c r="S10" i="3"/>
  <c r="J7" i="3"/>
  <c r="J8" i="3"/>
  <c r="J9" i="3"/>
  <c r="J6" i="3"/>
  <c r="J5" i="3"/>
  <c r="J4" i="3"/>
  <c r="J3" i="3"/>
  <c r="J2" i="3"/>
</calcChain>
</file>

<file path=xl/sharedStrings.xml><?xml version="1.0" encoding="utf-8"?>
<sst xmlns="http://schemas.openxmlformats.org/spreadsheetml/2006/main" count="658" uniqueCount="165">
  <si>
    <t>Initiating Event</t>
  </si>
  <si>
    <t>Protection and Mitigation</t>
  </si>
  <si>
    <t>Owner</t>
  </si>
  <si>
    <t xml:space="preserve">Reviewer </t>
  </si>
  <si>
    <t>Approver</t>
  </si>
  <si>
    <t>Name</t>
  </si>
  <si>
    <t>Role/Title</t>
  </si>
  <si>
    <t>Hazard ID</t>
  </si>
  <si>
    <t>Hazard/Top Event</t>
  </si>
  <si>
    <t>Risk Measures independent of PSS</t>
  </si>
  <si>
    <t>Likelihood</t>
  </si>
  <si>
    <t>Hazard</t>
  </si>
  <si>
    <t xml:space="preserve">Hazard Description 
</t>
  </si>
  <si>
    <t>Consequence</t>
  </si>
  <si>
    <t>PSS1 Hazard</t>
  </si>
  <si>
    <t>Remarks</t>
  </si>
  <si>
    <t>Human Actions</t>
  </si>
  <si>
    <t>Brief description</t>
  </si>
  <si>
    <t>Revision</t>
  </si>
  <si>
    <t>Issue date</t>
  </si>
  <si>
    <t xml:space="preserve">Overall PSS relevant Hazards </t>
  </si>
  <si>
    <t>Remarks are added.</t>
  </si>
  <si>
    <t xml:space="preserve">Barriers and procedures </t>
  </si>
  <si>
    <t>Barriers and procedures</t>
  </si>
  <si>
    <t>Other risk measures independent to PSS but implemented in ESS overall design.</t>
  </si>
  <si>
    <t>PSS_ODH Hazard_001</t>
  </si>
  <si>
    <t xml:space="preserve">Access control to ODH supervised areas (ESS access cards) </t>
  </si>
  <si>
    <t>Failure of pipe flanges (23 off in the ACCP hall)</t>
  </si>
  <si>
    <r>
      <t xml:space="preserve">1. Active PSS ODH monitoring and alarm system with sensors at high level and low level
</t>
    </r>
    <r>
      <rPr>
        <u/>
        <sz val="11"/>
        <color theme="1"/>
        <rFont val="Calibri"/>
        <family val="2"/>
        <scheme val="minor"/>
      </rPr>
      <t>Action:</t>
    </r>
    <r>
      <rPr>
        <sz val="11"/>
        <color theme="1"/>
        <rFont val="Calibri"/>
        <family val="2"/>
        <scheme val="minor"/>
      </rPr>
      <t xml:space="preserve"> 
Upon detection of oxigen level  less than 19.5% an alarm will be triggered in the main control room and when ODH is less than 18% the local ODH evacuation alarms in G04 will be triggered (lights and sounders). 
</t>
    </r>
  </si>
  <si>
    <t xml:space="preserve">Entry to supervised ODH area 
Exit from hazards within the area
</t>
  </si>
  <si>
    <t>Failure of safety relief devices (8 off in the ACCP hall)</t>
  </si>
  <si>
    <t>Failure of valves (229 off in the ACCP hall)</t>
  </si>
  <si>
    <t>PSS_ODH Hazard_002</t>
  </si>
  <si>
    <t>Failure of valves (173 off in the TMCP hall)</t>
  </si>
  <si>
    <t>Failure of safety relief devices (20 off in the TMCP hall)</t>
  </si>
  <si>
    <t>Failure of pipe flanges (48 off in the TMCP hall)</t>
  </si>
  <si>
    <t>Failure of pipe within the TMCP Hall area (1377 metres total)</t>
  </si>
  <si>
    <t>Failure of pipe within the ACCP Hall area (535 metres total)</t>
  </si>
  <si>
    <r>
      <t xml:space="preserve">Oxygen Depletion Hazard </t>
    </r>
    <r>
      <rPr>
        <b/>
        <u/>
        <sz val="11"/>
        <color theme="1"/>
        <rFont val="Calibri (Body)"/>
      </rPr>
      <t>Helium</t>
    </r>
  </si>
  <si>
    <t>ODH Hazard ID</t>
  </si>
  <si>
    <r>
      <t xml:space="preserve">Oxygen Depletion Hazard </t>
    </r>
    <r>
      <rPr>
        <b/>
        <u/>
        <sz val="11"/>
        <color theme="1"/>
        <rFont val="Calibri (Body)"/>
      </rPr>
      <t>Nitrogen</t>
    </r>
  </si>
  <si>
    <t>Area occupation</t>
  </si>
  <si>
    <t>Area</t>
  </si>
  <si>
    <t>ACCP Hall</t>
  </si>
  <si>
    <t>Quantity</t>
  </si>
  <si>
    <t>ODH Class 0</t>
  </si>
  <si>
    <t>Risk Measures independent of ODH Detection system</t>
  </si>
  <si>
    <t>During normal operation 2 persons 15 minutes per day. During mantenance 10 persons 8 hours a day</t>
  </si>
  <si>
    <t>Likelihood 
(Frequency/event/hour) per unit</t>
  </si>
  <si>
    <t>Likelihood 
(Frequency/event/hour) total</t>
  </si>
  <si>
    <t>Monitors</t>
  </si>
  <si>
    <t>3 + 2</t>
  </si>
  <si>
    <t xml:space="preserve">1. Active PSS ODH monitoring and alarm system with sensors at high level and low level
Action: 
Upon detection of oxigen level  less than 19.5% an alarm will be triggered in the main control room and when ODH is less than 18% the local ODH evacuation alarms in G04 will be triggered (lights and sounders). 
</t>
  </si>
  <si>
    <t>TMCP Hall</t>
  </si>
  <si>
    <r>
      <t xml:space="preserve">Oxygen Depletion Hazard </t>
    </r>
    <r>
      <rPr>
        <b/>
        <u/>
        <sz val="11"/>
        <color theme="1"/>
        <rFont val="Calibri (Body)"/>
      </rPr>
      <t xml:space="preserve">Helium </t>
    </r>
  </si>
  <si>
    <t>2 + 2</t>
  </si>
  <si>
    <t>HPGS Room</t>
  </si>
  <si>
    <t>HGPS Room</t>
  </si>
  <si>
    <t>Failure of safety relief devices (20 off in the HPGS Room)</t>
  </si>
  <si>
    <t>1 + 1</t>
  </si>
  <si>
    <t>Failure of pipe flanges (2 off in the HPGS Room)</t>
  </si>
  <si>
    <t>Failure of valves (19 off in the HPGS Room)</t>
  </si>
  <si>
    <t>Failure of pipe within the HPGS Room area (30 metres total)</t>
  </si>
  <si>
    <t>Dogshed</t>
  </si>
  <si>
    <t>Failure of pipe within the Dogshed (? metres total)</t>
  </si>
  <si>
    <t>Failure of valves (? off in the Dogshed)</t>
  </si>
  <si>
    <t>Failure of pipe flanges (? off in the Dogshed)</t>
  </si>
  <si>
    <t>Failure of safety relief devices (? off in the Dogshed)</t>
  </si>
  <si>
    <t>?</t>
  </si>
  <si>
    <t xml:space="preserve">
Exit from hazards within the area
</t>
  </si>
  <si>
    <t xml:space="preserve">Stuart Birch  </t>
  </si>
  <si>
    <t>15th September 2017</t>
  </si>
  <si>
    <t>v 2.0</t>
  </si>
  <si>
    <t>Ralf Trant</t>
  </si>
  <si>
    <t>ODH_Hazard_xxx - ODH relevant hazard ID are created to be consistent throughout this sheet and reports.</t>
  </si>
  <si>
    <t>Hazard description is provided to the respective ODH hazard.</t>
  </si>
  <si>
    <t>Although Accelerator Division  classification analysis shows no requirement for an ODH Detector system one has been requested.</t>
  </si>
  <si>
    <t>Cold Box Hall</t>
  </si>
  <si>
    <t>CTL Gallery</t>
  </si>
  <si>
    <t>Failure of pipe within the CTL Gallery (3553 metres total)</t>
  </si>
  <si>
    <t>Failure of pipe flanges (53 off in the Cold Box hall)</t>
  </si>
  <si>
    <t>Failure of safety relief devices (98 off in the Cold Box hall)</t>
  </si>
  <si>
    <t>Failure of valves (479 off in the Cold Box hall)</t>
  </si>
  <si>
    <t>Failure of pipe within the Cold Box area (2141 metres total)</t>
  </si>
  <si>
    <t xml:space="preserve">ODH Phase 1 Hazard Register </t>
  </si>
  <si>
    <t>Denis Paulic
Duy Phan
Bertil Winer</t>
  </si>
  <si>
    <t xml:space="preserve">
</t>
  </si>
  <si>
    <t>Senior Engineer, Personnel Safety Systems</t>
  </si>
  <si>
    <t xml:space="preserve">ODH Hazard Register </t>
  </si>
  <si>
    <t>In total 2 hazards are identified which are ODH relevant.</t>
  </si>
  <si>
    <t>Only 2 hazards are ODH relevant, which are considered in ODH Hazard Register.</t>
  </si>
  <si>
    <t>ODH_Hazard_xxx - PSS relevant hazard ID are created to be consistent throughout this sheet and reports.</t>
  </si>
  <si>
    <t>Only 2 hazards are ODH relevant are considered as top event and associated initiating events are identified.</t>
  </si>
  <si>
    <t>ODH initiating events are identified leading to specific ODH hazard.</t>
  </si>
  <si>
    <t>Defines the area in which the hazard can occur</t>
  </si>
  <si>
    <t>Quantity of devices in the area where the hazard can occur</t>
  </si>
  <si>
    <t>ODH Classification</t>
  </si>
  <si>
    <t>Classification determined by Acceleration Division</t>
  </si>
  <si>
    <t>Asphyxiation</t>
  </si>
  <si>
    <t>Classification remarks</t>
  </si>
  <si>
    <t>Classification Remarks</t>
  </si>
  <si>
    <t>Specific classifucation remarks</t>
  </si>
  <si>
    <t>Consequence from Hazard</t>
  </si>
  <si>
    <t>Likelihood for a particular device</t>
  </si>
  <si>
    <t>Likelihood for a single device</t>
  </si>
  <si>
    <t>Likelihood for the total number of devices in an area</t>
  </si>
  <si>
    <t>A list of ODH barriers and procedures that are in place to detect the initiating event</t>
  </si>
  <si>
    <t>Detection and mittigation</t>
  </si>
  <si>
    <t xml:space="preserve">A list of ODH detection and mitigation. </t>
  </si>
  <si>
    <t>Area Occupation</t>
  </si>
  <si>
    <t>Number of personnel within an area at any time (both normal operation and maintenance)</t>
  </si>
  <si>
    <t>Number of ODH detection monitors in an area</t>
  </si>
  <si>
    <t>A list of Human Action associated with the initiating event and ODH functions.</t>
  </si>
  <si>
    <t>Failure of pipe flanges (? off in the ACCP hall)</t>
  </si>
  <si>
    <t>Failure of pipe flanges (? off in the Cold Box hall)</t>
  </si>
  <si>
    <t>Failure of safety relief devices (? off in the Cold Box hall)</t>
  </si>
  <si>
    <t>Failure of valves (? off in the Cold Box hall)</t>
  </si>
  <si>
    <t>Failure of pipe within the Cold Box Hall (? metres total)</t>
  </si>
  <si>
    <t>Failure of any devices</t>
  </si>
  <si>
    <t xml:space="preserve">1. ODH detectors (O2iM Oxigraf) 
2. ODH personal monitor 
- including second person rule (minimum of 2 people entering at a time) </t>
  </si>
  <si>
    <r>
      <t xml:space="preserve">Oxygen Depletion Hazard </t>
    </r>
    <r>
      <rPr>
        <b/>
        <u/>
        <sz val="11"/>
        <rFont val="Calibri (Body)"/>
      </rPr>
      <t>Helium</t>
    </r>
  </si>
  <si>
    <t>Catastrophic failures of devices (valves, flanges pipe etc.) leading to a large inventory of  Nitrogen entering areas were personnel will be carrying out checks and maintenance or personnel enter an area which has a large inventory of Nitrogen in that area</t>
  </si>
  <si>
    <t>Catastrophic failures of devices (valves, flanges pipe etc.) leading to a large inventroy of  helium entering areas were personnel will be carrying out checks and maintenance or personnel enter an area which has a larger nventroy of Helium in that area</t>
  </si>
  <si>
    <t>A person enters into Cold Box Hall with a large inventory of  Nitrogen in the Hall</t>
  </si>
  <si>
    <t>A person is in ACCP Hall "supervised" area and a full rupture of a pipe flange causes a large inventory of  helium to leaks into the area.</t>
  </si>
  <si>
    <t>A person is in ACCP Hall "supervised" area and a full rupture of a safety relief device causes a large inventory of  helium to leak into the area</t>
  </si>
  <si>
    <t>A person is in TMCP Hall "supervised" area and a full rupture of a pipe flange causes a large inventory of  helium to leak into the area</t>
  </si>
  <si>
    <t>A person is in TMCP Hall "supervised" area and a full rupture of a safety relief device causes a large inventory of  helium to leak into the area.</t>
  </si>
  <si>
    <t>A person is in HPGS Room "supervised" area and a full rupture of a pipe flange causes a large inventory of  helium to leak into the area</t>
  </si>
  <si>
    <t>A person is in HPGS Rooml "supervised" area and a full rupture of a safety relief device causes a large inventory of  helium to leak into the area</t>
  </si>
  <si>
    <t>A person is in Dogshed and a full rupture of a pipe flange causes a large inventory of  helium to leak into the area</t>
  </si>
  <si>
    <t>A person is in Dogshedand a full rupture of a safety relief device causes a large inventory of  helium to leak into the area</t>
  </si>
  <si>
    <t>A person enters into ACCP Hall with a large inventory of  helium in the Hall</t>
  </si>
  <si>
    <t>A person enters into TMCP Hall with a large inventory of  helium in the Hall</t>
  </si>
  <si>
    <t>A person enters into HPGS Room with a large inventory of  helium in the Hall</t>
  </si>
  <si>
    <t>A person enters into Dogshed with a large inventory of  helium in the Room</t>
  </si>
  <si>
    <t>A person is in Cold Box Hall "supervised" area and a full rupture of a pipe flange causes a large inventory of  helium to leaks into the area.</t>
  </si>
  <si>
    <t>A person is in Cold Box Hall "supervised" area and a full rupture of a safety relief device causes a large inventory of  helium to leak into the area</t>
  </si>
  <si>
    <t>A person enters into Cold Box Hall with a large inventory of  helium in the Hall</t>
  </si>
  <si>
    <t>A person is in ACCP Hall "supervised" area and a full rupture of a pipe flange causes a large inventory of  Nitrogen to leaks into the area.</t>
  </si>
  <si>
    <t>A person is in ACCP Hall "supervised" area and a full rupture of a safety relief device causes a large inventory of  Nitrogen to leak into the area</t>
  </si>
  <si>
    <t>A person is in TMCP Hall "supervised" area and a full rupture of a pipe flange causes a large inventory of  Nitrogen to leak into the area</t>
  </si>
  <si>
    <t>A person is in TMCP Hall "supervised" area and a full rupture of a safety relief device causes a large inventory of  Nitrogen to leak into the area.</t>
  </si>
  <si>
    <t>A person enters into ACCP Hall with a large inventory of  Nitrogen in the Hall</t>
  </si>
  <si>
    <t>A person enters into TMCP Hall with a large inventory of  Nitrogen in the Hall</t>
  </si>
  <si>
    <t>A person is in Cold Box Hall "supervised" area and a full rupture of a pipe flange causes a large inventory of  Nitrogen to leaks into the area.</t>
  </si>
  <si>
    <t>A person is in Cold Box Hall "supervised" area and a full rupture of a safety relief device causes a large inventory of  Nitrogen to leak into the area</t>
  </si>
  <si>
    <t>Oxygen deficiency hazard from Helium</t>
  </si>
  <si>
    <t>Oxygen deficiency hazard from Nitrogen</t>
  </si>
  <si>
    <t>A person is in ACCP Hall "supervised" area and a full rupture of a valve causes a large inventory of  helium to leak into the area</t>
  </si>
  <si>
    <t>A person is in ACCP Hall "supervised" area and a full rupture of a pipe causes a large inventory of  helium to leak into the area</t>
  </si>
  <si>
    <t>A person is in TMCP Hall "supervised" area and a full rupture of a valve causes a large inventory of  helium to leak into the area</t>
  </si>
  <si>
    <t>A person is in TMCP Hall "supervised" area and a full rupture of a pipe causes a large inventory of  helium to leak into the area.</t>
  </si>
  <si>
    <t>A person is in HPGS Room "supervised" area and a full rupture of a valve causes a large inventory of  helium to leak into the area</t>
  </si>
  <si>
    <t>A person is in HPGS Rooml "supervised" area and a full rupture of a  pipe causes a large inventory of  helium to leak into the area</t>
  </si>
  <si>
    <t>A person is in Dogshed and a full rupture of a valve causes a large inventory of  helium to leak into the area</t>
  </si>
  <si>
    <t>A person is in Dogshedand a full rupture of a pipe causes a large inventory of  helium to leak into the area</t>
  </si>
  <si>
    <t>A person is in Cold Box Hall "supervised" area and a full rupture of a valve causes a large inventory of  helium to leaks into the area.</t>
  </si>
  <si>
    <t>A person is in Cold Box Hall "supervised" area and a full rupture of a pipe causes a large inventory of  helium to leak into the area</t>
  </si>
  <si>
    <t>A person is in ACCP Hall "supervised" area and a full rupture of a  valvecauses a large inventory of  Nitrogen to leaks into the area.</t>
  </si>
  <si>
    <t>A person is in ACCP Hall "supervised" area and a full rupture of a  pipe causes a large inventory of  Nitrogen to leak into the area</t>
  </si>
  <si>
    <t>A person is in TMCP Hall "supervised" area and a full rupture of a valve causes a large inventory of  Nitrogen to leak into the area</t>
  </si>
  <si>
    <t>A person is in TMCP Hall "supervised" area and a full rupture of a pipe causes a large inventory of  Nitrogen to leak into the area.</t>
  </si>
  <si>
    <t>A person is in Cold Box Hall "supervised" area and a full rupture of a valve causes a large inventory of  Nitrogen to leaks into the area.</t>
  </si>
  <si>
    <t>A person is in Cold Box Hall "supervised" area and a full rupture of a  pipe causes a large inventory of  Nitrogen to leak into the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</si>
</sst>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Calibri"/>
      <family val="2"/>
      <charset val="129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charset val="129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theme="1"/>
      <name val="Calibri (Body)"/>
    </font>
    <font>
      <sz val="8"/>
      <name val="Calibri"/>
      <family val="2"/>
      <scheme val="minor"/>
    </font>
    <font>
      <b/>
      <u/>
      <sz val="11"/>
      <name val="Calibri (Body)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1">
    <xf numFmtId="0" fontId="0" fillId="0" borderId="0"/>
    <xf numFmtId="0" fontId="3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0" fillId="0" borderId="0" xfId="0" applyFill="1"/>
    <xf numFmtId="0" fontId="2" fillId="0" borderId="0" xfId="0" applyFont="1" applyAlignment="1"/>
    <xf numFmtId="0" fontId="0" fillId="0" borderId="4" xfId="0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2" fillId="0" borderId="7" xfId="0" applyFont="1" applyBorder="1" applyAlignment="1">
      <alignment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2" fillId="0" borderId="10" xfId="0" applyFont="1" applyBorder="1"/>
    <xf numFmtId="0" fontId="2" fillId="0" borderId="11" xfId="0" applyFont="1" applyBorder="1"/>
    <xf numFmtId="0" fontId="7" fillId="4" borderId="5" xfId="0" applyFont="1" applyFill="1" applyBorder="1" applyAlignment="1">
      <alignment vertical="top"/>
    </xf>
    <xf numFmtId="0" fontId="0" fillId="0" borderId="6" xfId="0" applyBorder="1"/>
    <xf numFmtId="0" fontId="7" fillId="4" borderId="5" xfId="0" applyFont="1" applyFill="1" applyBorder="1" applyAlignment="1">
      <alignment vertical="top" wrapText="1"/>
    </xf>
    <xf numFmtId="0" fontId="7" fillId="4" borderId="7" xfId="0" applyFont="1" applyFill="1" applyBorder="1" applyAlignment="1">
      <alignment vertical="top" wrapText="1"/>
    </xf>
    <xf numFmtId="0" fontId="0" fillId="0" borderId="9" xfId="0" applyBorder="1"/>
    <xf numFmtId="0" fontId="0" fillId="0" borderId="6" xfId="0" applyBorder="1" applyAlignment="1">
      <alignment wrapText="1"/>
    </xf>
    <xf numFmtId="0" fontId="0" fillId="0" borderId="6" xfId="0" applyBorder="1" applyAlignment="1"/>
    <xf numFmtId="0" fontId="7" fillId="5" borderId="5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8" fillId="0" borderId="6" xfId="0" applyFont="1" applyBorder="1" applyAlignment="1">
      <alignment wrapText="1"/>
    </xf>
    <xf numFmtId="15" fontId="0" fillId="0" borderId="4" xfId="0" applyNumberForma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6" borderId="14" xfId="0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1" fontId="10" fillId="6" borderId="14" xfId="0" applyNumberFormat="1" applyFont="1" applyFill="1" applyBorder="1" applyAlignment="1">
      <alignment horizontal="center" vertical="center" wrapText="1"/>
    </xf>
    <xf numFmtId="11" fontId="8" fillId="6" borderId="14" xfId="0" applyNumberFormat="1" applyFont="1" applyFill="1" applyBorder="1" applyAlignment="1">
      <alignment horizontal="center" vertical="center" wrapText="1"/>
    </xf>
    <xf numFmtId="11" fontId="8" fillId="0" borderId="14" xfId="0" applyNumberFormat="1" applyFont="1" applyFill="1" applyBorder="1" applyAlignment="1">
      <alignment horizontal="center" vertical="center" wrapText="1"/>
    </xf>
    <xf numFmtId="11" fontId="10" fillId="0" borderId="14" xfId="0" applyNumberFormat="1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11" fontId="8" fillId="7" borderId="14" xfId="0" applyNumberFormat="1" applyFont="1" applyFill="1" applyBorder="1" applyAlignment="1">
      <alignment horizontal="center" vertical="center" wrapText="1"/>
    </xf>
    <xf numFmtId="11" fontId="10" fillId="7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11" fontId="8" fillId="2" borderId="14" xfId="0" applyNumberFormat="1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11" fontId="0" fillId="6" borderId="14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0" borderId="2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3" fillId="8" borderId="14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9" fillId="7" borderId="15" xfId="0" applyFont="1" applyFill="1" applyBorder="1" applyAlignment="1">
      <alignment horizontal="center" vertical="center"/>
    </xf>
    <xf numFmtId="11" fontId="0" fillId="7" borderId="14" xfId="0" applyNumberFormat="1" applyFont="1" applyFill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 wrapText="1"/>
    </xf>
    <xf numFmtId="11" fontId="8" fillId="7" borderId="14" xfId="0" applyNumberFormat="1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vertical="center"/>
    </xf>
    <xf numFmtId="0" fontId="9" fillId="6" borderId="15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</cellXfs>
  <cellStyles count="3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2"/>
    <cellStyle name="Normal 3" xfId="1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/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medium">
          <color auto="1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B1:C11" totalsRowShown="0" headerRowDxfId="1" dataDxfId="22">
  <autoFilter ref="B1:C11"/>
  <tableColumns count="2">
    <tableColumn id="1" name="Hazard" dataDxfId="21"/>
    <tableColumn id="2" name="Hazard Description _x000a_" dataDxfId="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11" totalsRowShown="0" headerRowDxfId="0">
  <autoFilter ref="A1:A11"/>
  <tableColumns count="1">
    <tableColumn id="1" name="Hazard I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P27" totalsRowShown="0" headerRowDxfId="19" dataDxfId="18">
  <autoFilter ref="A1:P27"/>
  <tableColumns count="16">
    <tableColumn id="1" name="ODH Hazard ID" dataDxfId="17"/>
    <tableColumn id="2" name="Hazard" dataDxfId="16"/>
    <tableColumn id="18" name="Area" dataDxfId="15"/>
    <tableColumn id="3" name="Initiating Event" dataDxfId="14"/>
    <tableColumn id="14" name="Quantity" dataDxfId="4"/>
    <tableColumn id="5" name="ODH Classification" dataDxfId="2"/>
    <tableColumn id="16" name="Classification remarks" dataDxfId="3"/>
    <tableColumn id="22" name="Consequence" dataDxfId="13"/>
    <tableColumn id="11" name="Likelihood _x000a_(Frequency/event/hour) per unit" dataDxfId="12"/>
    <tableColumn id="19" name="Likelihood _x000a_(Frequency/event/hour) total" dataDxfId="11">
      <calculatedColumnFormula>23*Table3[Likelihood 
(Frequency/event/hour) per unit]</calculatedColumnFormula>
    </tableColumn>
    <tableColumn id="17" name="Area occupation" dataDxfId="10"/>
    <tableColumn id="6" name="Barriers and procedures " dataDxfId="9"/>
    <tableColumn id="8" name="Protection and Mitigation" dataDxfId="8"/>
    <tableColumn id="21" name="Monitors" dataDxfId="7"/>
    <tableColumn id="13" name="Human Actions" dataDxfId="6"/>
    <tableColumn id="12" name="Risk Measures independent of ODH Detection system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"/>
  <sheetViews>
    <sheetView workbookViewId="0">
      <selection activeCell="C17" sqref="C17"/>
    </sheetView>
  </sheetViews>
  <sheetFormatPr baseColWidth="10" defaultColWidth="8.83203125" defaultRowHeight="15" x14ac:dyDescent="0.2"/>
  <cols>
    <col min="1" max="1" width="14.5" customWidth="1"/>
    <col min="2" max="2" width="19.83203125" customWidth="1"/>
    <col min="3" max="3" width="47.83203125" customWidth="1"/>
    <col min="4" max="4" width="20.1640625" customWidth="1"/>
    <col min="5" max="5" width="11.5" customWidth="1"/>
  </cols>
  <sheetData>
    <row r="1" spans="1:11" x14ac:dyDescent="0.2">
      <c r="A1" s="44" t="s">
        <v>84</v>
      </c>
      <c r="B1" s="45"/>
      <c r="C1" s="45"/>
      <c r="D1" s="45"/>
      <c r="E1" s="46"/>
      <c r="F1" s="9"/>
      <c r="G1" s="9"/>
      <c r="H1" s="9"/>
      <c r="I1" s="9"/>
      <c r="J1" s="9"/>
      <c r="K1" s="9"/>
    </row>
    <row r="2" spans="1:11" x14ac:dyDescent="0.2">
      <c r="A2" s="13"/>
      <c r="B2" s="11" t="s">
        <v>5</v>
      </c>
      <c r="C2" s="11" t="s">
        <v>6</v>
      </c>
      <c r="D2" s="11" t="s">
        <v>19</v>
      </c>
      <c r="E2" s="14" t="s">
        <v>18</v>
      </c>
    </row>
    <row r="3" spans="1:11" ht="41.25" customHeight="1" x14ac:dyDescent="0.2">
      <c r="A3" s="15" t="s">
        <v>2</v>
      </c>
      <c r="B3" s="12" t="s">
        <v>70</v>
      </c>
      <c r="C3" s="12" t="s">
        <v>87</v>
      </c>
      <c r="D3" s="41" t="s">
        <v>71</v>
      </c>
      <c r="E3" s="16" t="s">
        <v>72</v>
      </c>
    </row>
    <row r="4" spans="1:11" ht="81" customHeight="1" x14ac:dyDescent="0.2">
      <c r="A4" s="15" t="s">
        <v>3</v>
      </c>
      <c r="B4" s="42" t="s">
        <v>85</v>
      </c>
      <c r="C4" s="42" t="s">
        <v>86</v>
      </c>
      <c r="D4" s="10"/>
      <c r="E4" s="16"/>
    </row>
    <row r="5" spans="1:11" ht="49.5" customHeight="1" thickBot="1" x14ac:dyDescent="0.25">
      <c r="A5" s="17" t="s">
        <v>4</v>
      </c>
      <c r="B5" s="18" t="s">
        <v>73</v>
      </c>
      <c r="C5" s="19"/>
      <c r="D5" s="19"/>
      <c r="E5" s="20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25"/>
  <sheetViews>
    <sheetView topLeftCell="A3" zoomScale="233" zoomScaleNormal="233" workbookViewId="0">
      <selection activeCell="D23" sqref="D23"/>
    </sheetView>
  </sheetViews>
  <sheetFormatPr baseColWidth="10" defaultColWidth="8.83203125" defaultRowHeight="15" x14ac:dyDescent="0.2"/>
  <cols>
    <col min="1" max="1" width="32.83203125" customWidth="1"/>
    <col min="2" max="2" width="73.5" customWidth="1"/>
    <col min="3" max="3" width="16.5" customWidth="1"/>
    <col min="4" max="4" width="15.5" customWidth="1"/>
    <col min="5" max="5" width="13.1640625" customWidth="1"/>
    <col min="6" max="6" width="13.83203125" customWidth="1"/>
  </cols>
  <sheetData>
    <row r="1" spans="1:2" s="2" customFormat="1" x14ac:dyDescent="0.2">
      <c r="A1" s="22" t="s">
        <v>20</v>
      </c>
      <c r="B1" s="23" t="s">
        <v>17</v>
      </c>
    </row>
    <row r="2" spans="1:2" ht="30" x14ac:dyDescent="0.2">
      <c r="A2" s="24" t="s">
        <v>7</v>
      </c>
      <c r="B2" s="29" t="s">
        <v>74</v>
      </c>
    </row>
    <row r="3" spans="1:2" x14ac:dyDescent="0.2">
      <c r="A3" s="26" t="s">
        <v>11</v>
      </c>
      <c r="B3" s="25" t="s">
        <v>89</v>
      </c>
    </row>
    <row r="4" spans="1:2" x14ac:dyDescent="0.2">
      <c r="A4" s="24" t="s">
        <v>12</v>
      </c>
      <c r="B4" s="30" t="s">
        <v>75</v>
      </c>
    </row>
    <row r="5" spans="1:2" x14ac:dyDescent="0.2">
      <c r="A5" s="26" t="s">
        <v>14</v>
      </c>
      <c r="B5" s="25" t="s">
        <v>90</v>
      </c>
    </row>
    <row r="6" spans="1:2" ht="16" thickBot="1" x14ac:dyDescent="0.25">
      <c r="A6" s="27" t="s">
        <v>15</v>
      </c>
      <c r="B6" s="28" t="s">
        <v>21</v>
      </c>
    </row>
    <row r="7" spans="1:2" s="8" customFormat="1" x14ac:dyDescent="0.2">
      <c r="A7" s="21"/>
    </row>
    <row r="8" spans="1:2" s="8" customFormat="1" ht="16" thickBot="1" x14ac:dyDescent="0.25">
      <c r="A8" s="21"/>
    </row>
    <row r="9" spans="1:2" s="2" customFormat="1" x14ac:dyDescent="0.2">
      <c r="A9" s="22" t="s">
        <v>88</v>
      </c>
      <c r="B9" s="23" t="s">
        <v>17</v>
      </c>
    </row>
    <row r="10" spans="1:2" ht="30" x14ac:dyDescent="0.2">
      <c r="A10" s="31" t="s">
        <v>7</v>
      </c>
      <c r="B10" s="29" t="s">
        <v>91</v>
      </c>
    </row>
    <row r="11" spans="1:2" ht="30" x14ac:dyDescent="0.2">
      <c r="A11" s="31" t="s">
        <v>8</v>
      </c>
      <c r="B11" s="29" t="s">
        <v>92</v>
      </c>
    </row>
    <row r="12" spans="1:2" x14ac:dyDescent="0.2">
      <c r="A12" s="31" t="s">
        <v>42</v>
      </c>
      <c r="B12" s="29" t="s">
        <v>94</v>
      </c>
    </row>
    <row r="13" spans="1:2" x14ac:dyDescent="0.2">
      <c r="A13" s="31" t="s">
        <v>0</v>
      </c>
      <c r="B13" s="29" t="s">
        <v>93</v>
      </c>
    </row>
    <row r="14" spans="1:2" x14ac:dyDescent="0.2">
      <c r="A14" s="31" t="s">
        <v>44</v>
      </c>
      <c r="B14" s="29" t="s">
        <v>95</v>
      </c>
    </row>
    <row r="15" spans="1:2" x14ac:dyDescent="0.2">
      <c r="A15" s="31" t="s">
        <v>96</v>
      </c>
      <c r="B15" s="29" t="s">
        <v>97</v>
      </c>
    </row>
    <row r="16" spans="1:2" x14ac:dyDescent="0.2">
      <c r="A16" s="31" t="s">
        <v>100</v>
      </c>
      <c r="B16" s="29" t="s">
        <v>101</v>
      </c>
    </row>
    <row r="17" spans="1:2" x14ac:dyDescent="0.2">
      <c r="A17" s="31" t="s">
        <v>13</v>
      </c>
      <c r="B17" s="29" t="s">
        <v>102</v>
      </c>
    </row>
    <row r="18" spans="1:2" x14ac:dyDescent="0.2">
      <c r="A18" s="31" t="s">
        <v>103</v>
      </c>
      <c r="B18" s="29" t="s">
        <v>104</v>
      </c>
    </row>
    <row r="19" spans="1:2" x14ac:dyDescent="0.2">
      <c r="A19" s="31" t="s">
        <v>10</v>
      </c>
      <c r="B19" s="29" t="s">
        <v>105</v>
      </c>
    </row>
    <row r="20" spans="1:2" x14ac:dyDescent="0.2">
      <c r="A20" s="31" t="s">
        <v>109</v>
      </c>
      <c r="B20" s="29" t="s">
        <v>110</v>
      </c>
    </row>
    <row r="21" spans="1:2" x14ac:dyDescent="0.2">
      <c r="A21" s="31" t="s">
        <v>23</v>
      </c>
      <c r="B21" s="29" t="s">
        <v>106</v>
      </c>
    </row>
    <row r="22" spans="1:2" x14ac:dyDescent="0.2">
      <c r="A22" s="31" t="s">
        <v>107</v>
      </c>
      <c r="B22" s="40" t="s">
        <v>108</v>
      </c>
    </row>
    <row r="23" spans="1:2" x14ac:dyDescent="0.2">
      <c r="A23" s="31" t="s">
        <v>50</v>
      </c>
      <c r="B23" s="40" t="s">
        <v>111</v>
      </c>
    </row>
    <row r="24" spans="1:2" x14ac:dyDescent="0.2">
      <c r="A24" s="31" t="s">
        <v>16</v>
      </c>
      <c r="B24" s="29" t="s">
        <v>112</v>
      </c>
    </row>
    <row r="25" spans="1:2" x14ac:dyDescent="0.2">
      <c r="A25" s="31" t="s">
        <v>9</v>
      </c>
      <c r="B25" s="29" t="s">
        <v>24</v>
      </c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12"/>
  <sheetViews>
    <sheetView zoomScale="207" zoomScaleNormal="207" workbookViewId="0">
      <pane ySplit="1" topLeftCell="A2" activePane="bottomLeft" state="frozen"/>
      <selection activeCell="B2" sqref="B2"/>
      <selection pane="bottomLeft" activeCell="B5" sqref="B5"/>
    </sheetView>
  </sheetViews>
  <sheetFormatPr baseColWidth="10" defaultColWidth="8.83203125" defaultRowHeight="15" x14ac:dyDescent="0.2"/>
  <cols>
    <col min="1" max="1" width="19.5" customWidth="1"/>
    <col min="2" max="2" width="50.33203125" customWidth="1"/>
    <col min="3" max="3" width="113" style="1" customWidth="1"/>
  </cols>
  <sheetData>
    <row r="1" spans="1:3" s="3" customFormat="1" ht="51" customHeight="1" x14ac:dyDescent="0.2">
      <c r="A1" s="36" t="s">
        <v>7</v>
      </c>
      <c r="B1" s="33" t="s">
        <v>11</v>
      </c>
      <c r="C1" s="33" t="s">
        <v>12</v>
      </c>
    </row>
    <row r="2" spans="1:3" s="5" customFormat="1" ht="30" customHeight="1" x14ac:dyDescent="0.2">
      <c r="A2" s="35" t="s">
        <v>25</v>
      </c>
      <c r="B2" s="34" t="s">
        <v>147</v>
      </c>
      <c r="C2" s="34" t="s">
        <v>122</v>
      </c>
    </row>
    <row r="3" spans="1:3" s="5" customFormat="1" ht="30" customHeight="1" x14ac:dyDescent="0.2">
      <c r="A3" s="35" t="s">
        <v>32</v>
      </c>
      <c r="B3" s="34" t="s">
        <v>148</v>
      </c>
      <c r="C3" s="34" t="s">
        <v>121</v>
      </c>
    </row>
    <row r="4" spans="1:3" s="5" customFormat="1" ht="30" customHeight="1" x14ac:dyDescent="0.2">
      <c r="A4" s="3"/>
      <c r="B4" s="4"/>
      <c r="C4" s="32"/>
    </row>
    <row r="5" spans="1:3" s="5" customFormat="1" ht="30" customHeight="1" x14ac:dyDescent="0.2">
      <c r="A5" s="3"/>
      <c r="B5" s="4"/>
      <c r="C5" s="4"/>
    </row>
    <row r="6" spans="1:3" s="5" customFormat="1" ht="30" customHeight="1" x14ac:dyDescent="0.2">
      <c r="A6" s="3"/>
      <c r="B6" s="4"/>
      <c r="C6" s="4"/>
    </row>
    <row r="7" spans="1:3" s="5" customFormat="1" ht="30" customHeight="1" x14ac:dyDescent="0.2">
      <c r="A7" s="3"/>
      <c r="B7" s="4"/>
      <c r="C7" s="4"/>
    </row>
    <row r="8" spans="1:3" s="5" customFormat="1" ht="30" customHeight="1" x14ac:dyDescent="0.2">
      <c r="A8" s="3"/>
      <c r="B8" s="4"/>
      <c r="C8" s="4"/>
    </row>
    <row r="9" spans="1:3" ht="30" customHeight="1" x14ac:dyDescent="0.2">
      <c r="A9" s="3"/>
      <c r="B9" s="43"/>
      <c r="C9" s="6"/>
    </row>
    <row r="10" spans="1:3" ht="30" customHeight="1" x14ac:dyDescent="0.2">
      <c r="B10" s="4"/>
      <c r="C10" s="4"/>
    </row>
    <row r="11" spans="1:3" ht="30" customHeight="1" x14ac:dyDescent="0.2">
      <c r="A11" s="7"/>
      <c r="B11" s="4"/>
      <c r="C11" s="4"/>
    </row>
    <row r="12" spans="1:3" ht="30" customHeight="1" x14ac:dyDescent="0.2">
      <c r="A12" s="7"/>
    </row>
  </sheetData>
  <pageMargins left="0.70866141732283472" right="0.70866141732283472" top="0.74803149606299213" bottom="0.74803149606299213" header="0.31496062992125984" footer="0.31496062992125984"/>
  <pageSetup paperSize="9" scale="57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9"/>
  <sheetViews>
    <sheetView showGridLines="0" tabSelected="1" zoomScale="84" zoomScaleNormal="84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7" sqref="S7"/>
    </sheetView>
  </sheetViews>
  <sheetFormatPr baseColWidth="10" defaultColWidth="8.83203125" defaultRowHeight="15" x14ac:dyDescent="0.2"/>
  <cols>
    <col min="1" max="1" width="17.6640625" style="52" customWidth="1"/>
    <col min="2" max="3" width="22.83203125" style="49" customWidth="1"/>
    <col min="4" max="4" width="34" style="34" customWidth="1"/>
    <col min="5" max="5" width="26.6640625" style="34" customWidth="1"/>
    <col min="6" max="6" width="17" style="39" customWidth="1"/>
    <col min="7" max="8" width="19.33203125" style="39" customWidth="1"/>
    <col min="9" max="10" width="20.5" style="39" customWidth="1"/>
    <col min="11" max="11" width="19.83203125" style="39" customWidth="1"/>
    <col min="12" max="12" width="42.5" style="49" customWidth="1"/>
    <col min="13" max="14" width="38.5" style="51" customWidth="1"/>
    <col min="15" max="15" width="24.5" style="49" customWidth="1"/>
    <col min="16" max="16" width="17.33203125" style="34" customWidth="1"/>
    <col min="17" max="17" width="11.5" style="34" customWidth="1"/>
    <col min="18" max="18" width="13.83203125" style="49" customWidth="1"/>
    <col min="19" max="51" width="8.83203125" style="49"/>
    <col min="70" max="70" width="12.1640625" bestFit="1" customWidth="1"/>
  </cols>
  <sheetData>
    <row r="1" spans="1:51" s="38" customFormat="1" ht="97.25" customHeight="1" thickBot="1" x14ac:dyDescent="0.25">
      <c r="A1" s="36" t="s">
        <v>39</v>
      </c>
      <c r="B1" s="35" t="s">
        <v>11</v>
      </c>
      <c r="C1" s="35" t="s">
        <v>42</v>
      </c>
      <c r="D1" s="33" t="s">
        <v>0</v>
      </c>
      <c r="E1" s="33" t="s">
        <v>44</v>
      </c>
      <c r="F1" s="33" t="s">
        <v>96</v>
      </c>
      <c r="G1" s="33" t="s">
        <v>99</v>
      </c>
      <c r="H1" s="33" t="s">
        <v>13</v>
      </c>
      <c r="I1" s="33" t="s">
        <v>48</v>
      </c>
      <c r="J1" s="33" t="s">
        <v>49</v>
      </c>
      <c r="K1" s="33" t="s">
        <v>41</v>
      </c>
      <c r="L1" s="33" t="s">
        <v>22</v>
      </c>
      <c r="M1" s="33" t="s">
        <v>1</v>
      </c>
      <c r="N1" s="33" t="s">
        <v>50</v>
      </c>
      <c r="O1" s="33" t="s">
        <v>16</v>
      </c>
      <c r="P1" s="37" t="s">
        <v>46</v>
      </c>
    </row>
    <row r="2" spans="1:51" s="75" customFormat="1" ht="136" thickBot="1" x14ac:dyDescent="0.25">
      <c r="A2" s="98" t="s">
        <v>25</v>
      </c>
      <c r="B2" s="64" t="s">
        <v>38</v>
      </c>
      <c r="C2" s="64" t="s">
        <v>43</v>
      </c>
      <c r="D2" s="65" t="s">
        <v>124</v>
      </c>
      <c r="E2" s="65" t="s">
        <v>27</v>
      </c>
      <c r="F2" s="55" t="s">
        <v>45</v>
      </c>
      <c r="G2" s="66" t="s">
        <v>76</v>
      </c>
      <c r="H2" s="66" t="s">
        <v>98</v>
      </c>
      <c r="I2" s="67">
        <v>1.0000000000000001E-9</v>
      </c>
      <c r="J2" s="68">
        <f>23*Table3[Likelihood 
(Frequency/event/hour) per unit]</f>
        <v>2.3000000000000001E-8</v>
      </c>
      <c r="K2" s="66" t="s">
        <v>47</v>
      </c>
      <c r="L2" s="65" t="s">
        <v>119</v>
      </c>
      <c r="M2" s="65" t="s">
        <v>28</v>
      </c>
      <c r="N2" s="65" t="s">
        <v>51</v>
      </c>
      <c r="O2" s="65" t="s">
        <v>29</v>
      </c>
      <c r="P2" s="65" t="s">
        <v>26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>
        <f>0.085*25.4</f>
        <v>2.1590000000000003</v>
      </c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</row>
    <row r="3" spans="1:51" s="78" customFormat="1" ht="136" thickBot="1" x14ac:dyDescent="0.25">
      <c r="A3" s="73" t="s">
        <v>25</v>
      </c>
      <c r="B3" s="54" t="s">
        <v>38</v>
      </c>
      <c r="C3" s="53" t="s">
        <v>43</v>
      </c>
      <c r="D3" s="54" t="s">
        <v>125</v>
      </c>
      <c r="E3" s="54" t="s">
        <v>30</v>
      </c>
      <c r="F3" s="55" t="s">
        <v>45</v>
      </c>
      <c r="G3" s="56" t="s">
        <v>76</v>
      </c>
      <c r="H3" s="56" t="s">
        <v>98</v>
      </c>
      <c r="I3" s="76">
        <v>5.0000000000000003E-10</v>
      </c>
      <c r="J3" s="60">
        <f>8*I3</f>
        <v>4.0000000000000002E-9</v>
      </c>
      <c r="K3" s="56" t="s">
        <v>47</v>
      </c>
      <c r="L3" s="54" t="s">
        <v>119</v>
      </c>
      <c r="M3" s="54" t="s">
        <v>52</v>
      </c>
      <c r="N3" s="54" t="s">
        <v>51</v>
      </c>
      <c r="O3" s="54" t="s">
        <v>29</v>
      </c>
      <c r="P3" s="54" t="s">
        <v>26</v>
      </c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1" s="108" customFormat="1" ht="136" thickBot="1" x14ac:dyDescent="0.25">
      <c r="A4" s="102" t="s">
        <v>25</v>
      </c>
      <c r="B4" s="66" t="s">
        <v>120</v>
      </c>
      <c r="C4" s="66" t="s">
        <v>43</v>
      </c>
      <c r="D4" s="65" t="s">
        <v>149</v>
      </c>
      <c r="E4" s="66" t="s">
        <v>31</v>
      </c>
      <c r="F4" s="55" t="s">
        <v>45</v>
      </c>
      <c r="G4" s="66" t="s">
        <v>76</v>
      </c>
      <c r="H4" s="66" t="s">
        <v>98</v>
      </c>
      <c r="I4" s="105">
        <v>5.0000000000000003E-10</v>
      </c>
      <c r="J4" s="68">
        <f>I4*229</f>
        <v>1.1450000000000001E-7</v>
      </c>
      <c r="K4" s="66" t="s">
        <v>47</v>
      </c>
      <c r="L4" s="66" t="s">
        <v>119</v>
      </c>
      <c r="M4" s="66" t="s">
        <v>52</v>
      </c>
      <c r="N4" s="66" t="s">
        <v>51</v>
      </c>
      <c r="O4" s="66" t="s">
        <v>29</v>
      </c>
      <c r="P4" s="106" t="s">
        <v>26</v>
      </c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</row>
    <row r="5" spans="1:51" s="78" customFormat="1" ht="136" thickBot="1" x14ac:dyDescent="0.25">
      <c r="A5" s="109" t="s">
        <v>25</v>
      </c>
      <c r="B5" s="54" t="s">
        <v>54</v>
      </c>
      <c r="C5" s="54" t="s">
        <v>43</v>
      </c>
      <c r="D5" s="54" t="s">
        <v>150</v>
      </c>
      <c r="E5" s="54" t="s">
        <v>37</v>
      </c>
      <c r="F5" s="55" t="s">
        <v>45</v>
      </c>
      <c r="G5" s="56" t="s">
        <v>76</v>
      </c>
      <c r="H5" s="56" t="s">
        <v>98</v>
      </c>
      <c r="I5" s="76">
        <v>3E-11</v>
      </c>
      <c r="J5" s="60">
        <f>535*I5</f>
        <v>1.6050000000000001E-8</v>
      </c>
      <c r="K5" s="56" t="s">
        <v>47</v>
      </c>
      <c r="L5" s="54" t="s">
        <v>119</v>
      </c>
      <c r="M5" s="54" t="s">
        <v>52</v>
      </c>
      <c r="N5" s="54" t="s">
        <v>51</v>
      </c>
      <c r="O5" s="54" t="s">
        <v>29</v>
      </c>
      <c r="P5" s="110" t="s">
        <v>26</v>
      </c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</row>
    <row r="6" spans="1:51" s="75" customFormat="1" ht="136" thickBot="1" x14ac:dyDescent="0.25">
      <c r="A6" s="102" t="s">
        <v>25</v>
      </c>
      <c r="B6" s="65" t="s">
        <v>38</v>
      </c>
      <c r="C6" s="64" t="s">
        <v>53</v>
      </c>
      <c r="D6" s="65" t="s">
        <v>126</v>
      </c>
      <c r="E6" s="65" t="s">
        <v>35</v>
      </c>
      <c r="F6" s="55" t="s">
        <v>45</v>
      </c>
      <c r="G6" s="66" t="s">
        <v>76</v>
      </c>
      <c r="H6" s="66" t="s">
        <v>98</v>
      </c>
      <c r="I6" s="103">
        <v>1.0000000000000001E-9</v>
      </c>
      <c r="J6" s="68">
        <f>48*I6</f>
        <v>4.8000000000000006E-8</v>
      </c>
      <c r="K6" s="66" t="s">
        <v>47</v>
      </c>
      <c r="L6" s="65" t="s">
        <v>119</v>
      </c>
      <c r="M6" s="65" t="s">
        <v>52</v>
      </c>
      <c r="N6" s="65" t="s">
        <v>55</v>
      </c>
      <c r="O6" s="65" t="s">
        <v>29</v>
      </c>
      <c r="P6" s="104" t="s">
        <v>26</v>
      </c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</row>
    <row r="7" spans="1:51" s="78" customFormat="1" ht="136" thickBot="1" x14ac:dyDescent="0.25">
      <c r="A7" s="109" t="s">
        <v>25</v>
      </c>
      <c r="B7" s="54" t="s">
        <v>38</v>
      </c>
      <c r="C7" s="53" t="s">
        <v>53</v>
      </c>
      <c r="D7" s="54" t="s">
        <v>127</v>
      </c>
      <c r="E7" s="54" t="s">
        <v>34</v>
      </c>
      <c r="F7" s="55" t="s">
        <v>45</v>
      </c>
      <c r="G7" s="56" t="s">
        <v>76</v>
      </c>
      <c r="H7" s="56" t="s">
        <v>98</v>
      </c>
      <c r="I7" s="76">
        <v>5.0000000000000003E-10</v>
      </c>
      <c r="J7" s="60">
        <f>20*I7</f>
        <v>1E-8</v>
      </c>
      <c r="K7" s="56" t="s">
        <v>47</v>
      </c>
      <c r="L7" s="54" t="s">
        <v>119</v>
      </c>
      <c r="M7" s="54" t="s">
        <v>52</v>
      </c>
      <c r="N7" s="54" t="s">
        <v>55</v>
      </c>
      <c r="O7" s="54" t="s">
        <v>29</v>
      </c>
      <c r="P7" s="110" t="s">
        <v>26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</row>
    <row r="8" spans="1:51" s="75" customFormat="1" ht="136" thickBot="1" x14ac:dyDescent="0.25">
      <c r="A8" s="102" t="s">
        <v>25</v>
      </c>
      <c r="B8" s="65" t="s">
        <v>38</v>
      </c>
      <c r="C8" s="64" t="s">
        <v>53</v>
      </c>
      <c r="D8" s="65" t="s">
        <v>151</v>
      </c>
      <c r="E8" s="65" t="s">
        <v>33</v>
      </c>
      <c r="F8" s="55" t="s">
        <v>45</v>
      </c>
      <c r="G8" s="66" t="s">
        <v>76</v>
      </c>
      <c r="H8" s="66" t="s">
        <v>98</v>
      </c>
      <c r="I8" s="103">
        <v>5.0000000000000003E-10</v>
      </c>
      <c r="J8" s="68">
        <f>I8*173</f>
        <v>8.65E-8</v>
      </c>
      <c r="K8" s="66" t="s">
        <v>47</v>
      </c>
      <c r="L8" s="65" t="s">
        <v>119</v>
      </c>
      <c r="M8" s="65" t="s">
        <v>52</v>
      </c>
      <c r="N8" s="65" t="s">
        <v>55</v>
      </c>
      <c r="O8" s="65" t="s">
        <v>29</v>
      </c>
      <c r="P8" s="104" t="s">
        <v>26</v>
      </c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</row>
    <row r="9" spans="1:51" s="78" customFormat="1" ht="136" thickBot="1" x14ac:dyDescent="0.25">
      <c r="A9" s="109" t="s">
        <v>25</v>
      </c>
      <c r="B9" s="54" t="s">
        <v>38</v>
      </c>
      <c r="C9" s="54" t="s">
        <v>53</v>
      </c>
      <c r="D9" s="54" t="s">
        <v>152</v>
      </c>
      <c r="E9" s="54" t="s">
        <v>36</v>
      </c>
      <c r="F9" s="55" t="s">
        <v>45</v>
      </c>
      <c r="G9" s="56" t="s">
        <v>76</v>
      </c>
      <c r="H9" s="56" t="s">
        <v>98</v>
      </c>
      <c r="I9" s="76">
        <v>3E-11</v>
      </c>
      <c r="J9" s="60">
        <f>1377*I9</f>
        <v>4.1309999999999997E-8</v>
      </c>
      <c r="K9" s="56" t="s">
        <v>47</v>
      </c>
      <c r="L9" s="54" t="s">
        <v>119</v>
      </c>
      <c r="M9" s="54" t="s">
        <v>52</v>
      </c>
      <c r="N9" s="54" t="s">
        <v>55</v>
      </c>
      <c r="O9" s="54" t="s">
        <v>29</v>
      </c>
      <c r="P9" s="110" t="s">
        <v>26</v>
      </c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</row>
    <row r="10" spans="1:51" s="75" customFormat="1" ht="136" thickBot="1" x14ac:dyDescent="0.25">
      <c r="A10" s="102" t="s">
        <v>25</v>
      </c>
      <c r="B10" s="65" t="s">
        <v>38</v>
      </c>
      <c r="C10" s="64" t="s">
        <v>56</v>
      </c>
      <c r="D10" s="65" t="s">
        <v>128</v>
      </c>
      <c r="E10" s="65" t="s">
        <v>60</v>
      </c>
      <c r="F10" s="55" t="s">
        <v>45</v>
      </c>
      <c r="G10" s="66" t="s">
        <v>76</v>
      </c>
      <c r="H10" s="66" t="s">
        <v>98</v>
      </c>
      <c r="I10" s="103">
        <v>1.0000000000000001E-9</v>
      </c>
      <c r="J10" s="68">
        <f>2*I10</f>
        <v>2.0000000000000001E-9</v>
      </c>
      <c r="K10" s="66" t="s">
        <v>47</v>
      </c>
      <c r="L10" s="65" t="s">
        <v>119</v>
      </c>
      <c r="M10" s="65" t="s">
        <v>52</v>
      </c>
      <c r="N10" s="65" t="s">
        <v>59</v>
      </c>
      <c r="O10" s="65" t="s">
        <v>29</v>
      </c>
      <c r="P10" s="104" t="s">
        <v>26</v>
      </c>
      <c r="Q10" s="74"/>
      <c r="R10" s="74"/>
      <c r="S10" s="74">
        <f>365*24</f>
        <v>8760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</row>
    <row r="11" spans="1:51" s="78" customFormat="1" ht="136" thickBot="1" x14ac:dyDescent="0.25">
      <c r="A11" s="109" t="s">
        <v>25</v>
      </c>
      <c r="B11" s="54" t="s">
        <v>38</v>
      </c>
      <c r="C11" s="53" t="s">
        <v>56</v>
      </c>
      <c r="D11" s="54" t="s">
        <v>129</v>
      </c>
      <c r="E11" s="54" t="s">
        <v>58</v>
      </c>
      <c r="F11" s="55" t="s">
        <v>45</v>
      </c>
      <c r="G11" s="56" t="s">
        <v>76</v>
      </c>
      <c r="H11" s="56" t="s">
        <v>98</v>
      </c>
      <c r="I11" s="76">
        <v>5.0000000000000003E-10</v>
      </c>
      <c r="J11" s="60">
        <f>20*I11</f>
        <v>1E-8</v>
      </c>
      <c r="K11" s="56" t="s">
        <v>47</v>
      </c>
      <c r="L11" s="54" t="s">
        <v>119</v>
      </c>
      <c r="M11" s="54" t="s">
        <v>52</v>
      </c>
      <c r="N11" s="54" t="s">
        <v>59</v>
      </c>
      <c r="O11" s="54" t="s">
        <v>29</v>
      </c>
      <c r="P11" s="110" t="s">
        <v>26</v>
      </c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</row>
    <row r="12" spans="1:51" s="75" customFormat="1" ht="136" thickBot="1" x14ac:dyDescent="0.25">
      <c r="A12" s="102" t="s">
        <v>25</v>
      </c>
      <c r="B12" s="65" t="s">
        <v>38</v>
      </c>
      <c r="C12" s="64" t="s">
        <v>56</v>
      </c>
      <c r="D12" s="65" t="s">
        <v>153</v>
      </c>
      <c r="E12" s="65" t="s">
        <v>61</v>
      </c>
      <c r="F12" s="55" t="s">
        <v>45</v>
      </c>
      <c r="G12" s="66" t="s">
        <v>76</v>
      </c>
      <c r="H12" s="66" t="s">
        <v>98</v>
      </c>
      <c r="I12" s="103">
        <v>5.0000000000000003E-10</v>
      </c>
      <c r="J12" s="68">
        <f>I12*19</f>
        <v>9.5000000000000007E-9</v>
      </c>
      <c r="K12" s="66" t="s">
        <v>47</v>
      </c>
      <c r="L12" s="65" t="s">
        <v>119</v>
      </c>
      <c r="M12" s="65" t="s">
        <v>52</v>
      </c>
      <c r="N12" s="65" t="s">
        <v>59</v>
      </c>
      <c r="O12" s="65" t="s">
        <v>29</v>
      </c>
      <c r="P12" s="104" t="s">
        <v>26</v>
      </c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</row>
    <row r="13" spans="1:51" s="78" customFormat="1" ht="136" thickBot="1" x14ac:dyDescent="0.25">
      <c r="A13" s="109" t="s">
        <v>25</v>
      </c>
      <c r="B13" s="54" t="s">
        <v>38</v>
      </c>
      <c r="C13" s="54" t="s">
        <v>57</v>
      </c>
      <c r="D13" s="54" t="s">
        <v>154</v>
      </c>
      <c r="E13" s="54" t="s">
        <v>62</v>
      </c>
      <c r="F13" s="55" t="s">
        <v>45</v>
      </c>
      <c r="G13" s="56" t="s">
        <v>76</v>
      </c>
      <c r="H13" s="56" t="s">
        <v>98</v>
      </c>
      <c r="I13" s="76">
        <v>3E-11</v>
      </c>
      <c r="J13" s="60">
        <f>30*I13</f>
        <v>8.9999999999999999E-10</v>
      </c>
      <c r="K13" s="56" t="s">
        <v>47</v>
      </c>
      <c r="L13" s="54" t="s">
        <v>119</v>
      </c>
      <c r="M13" s="54" t="s">
        <v>52</v>
      </c>
      <c r="N13" s="54" t="s">
        <v>59</v>
      </c>
      <c r="O13" s="54" t="s">
        <v>29</v>
      </c>
      <c r="P13" s="110" t="s">
        <v>26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</row>
    <row r="14" spans="1:51" s="75" customFormat="1" ht="136" thickBot="1" x14ac:dyDescent="0.25">
      <c r="A14" s="102" t="s">
        <v>25</v>
      </c>
      <c r="B14" s="65" t="s">
        <v>38</v>
      </c>
      <c r="C14" s="64" t="s">
        <v>63</v>
      </c>
      <c r="D14" s="65" t="s">
        <v>130</v>
      </c>
      <c r="E14" s="65" t="s">
        <v>66</v>
      </c>
      <c r="F14" s="55" t="s">
        <v>45</v>
      </c>
      <c r="G14" s="66" t="s">
        <v>76</v>
      </c>
      <c r="H14" s="66" t="s">
        <v>98</v>
      </c>
      <c r="I14" s="103">
        <v>1.0000000000000001E-9</v>
      </c>
      <c r="J14" s="68" t="s">
        <v>68</v>
      </c>
      <c r="K14" s="66" t="s">
        <v>68</v>
      </c>
      <c r="L14" s="65" t="s">
        <v>119</v>
      </c>
      <c r="M14" s="65" t="s">
        <v>52</v>
      </c>
      <c r="N14" s="65">
        <v>1</v>
      </c>
      <c r="O14" s="65" t="s">
        <v>69</v>
      </c>
      <c r="P14" s="104" t="s">
        <v>68</v>
      </c>
      <c r="Q14" s="74"/>
      <c r="R14" s="74"/>
      <c r="S14" s="74">
        <f>365*24</f>
        <v>8760</v>
      </c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</row>
    <row r="15" spans="1:51" s="78" customFormat="1" ht="136" thickBot="1" x14ac:dyDescent="0.25">
      <c r="A15" s="109" t="s">
        <v>25</v>
      </c>
      <c r="B15" s="54" t="s">
        <v>38</v>
      </c>
      <c r="C15" s="53" t="s">
        <v>63</v>
      </c>
      <c r="D15" s="54" t="s">
        <v>131</v>
      </c>
      <c r="E15" s="54" t="s">
        <v>67</v>
      </c>
      <c r="F15" s="55" t="s">
        <v>45</v>
      </c>
      <c r="G15" s="56" t="s">
        <v>76</v>
      </c>
      <c r="H15" s="56" t="s">
        <v>98</v>
      </c>
      <c r="I15" s="76">
        <v>5.0000000000000003E-10</v>
      </c>
      <c r="J15" s="60" t="s">
        <v>68</v>
      </c>
      <c r="K15" s="56" t="s">
        <v>68</v>
      </c>
      <c r="L15" s="54" t="s">
        <v>119</v>
      </c>
      <c r="M15" s="54" t="s">
        <v>52</v>
      </c>
      <c r="N15" s="54">
        <v>1</v>
      </c>
      <c r="O15" s="54" t="s">
        <v>69</v>
      </c>
      <c r="P15" s="110" t="s">
        <v>68</v>
      </c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</row>
    <row r="16" spans="1:51" s="75" customFormat="1" ht="136" thickBot="1" x14ac:dyDescent="0.25">
      <c r="A16" s="102" t="s">
        <v>25</v>
      </c>
      <c r="B16" s="65" t="s">
        <v>38</v>
      </c>
      <c r="C16" s="64" t="s">
        <v>63</v>
      </c>
      <c r="D16" s="65" t="s">
        <v>155</v>
      </c>
      <c r="E16" s="65" t="s">
        <v>65</v>
      </c>
      <c r="F16" s="55" t="s">
        <v>45</v>
      </c>
      <c r="G16" s="66" t="s">
        <v>76</v>
      </c>
      <c r="H16" s="66" t="s">
        <v>98</v>
      </c>
      <c r="I16" s="103">
        <v>5.0000000000000003E-10</v>
      </c>
      <c r="J16" s="68" t="s">
        <v>68</v>
      </c>
      <c r="K16" s="66" t="s">
        <v>68</v>
      </c>
      <c r="L16" s="65" t="s">
        <v>119</v>
      </c>
      <c r="M16" s="65" t="s">
        <v>52</v>
      </c>
      <c r="N16" s="65">
        <v>1</v>
      </c>
      <c r="O16" s="65" t="s">
        <v>69</v>
      </c>
      <c r="P16" s="104" t="s">
        <v>68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</row>
    <row r="17" spans="1:51" s="78" customFormat="1" ht="136" thickBot="1" x14ac:dyDescent="0.25">
      <c r="A17" s="109" t="s">
        <v>25</v>
      </c>
      <c r="B17" s="54" t="s">
        <v>38</v>
      </c>
      <c r="C17" s="53" t="s">
        <v>63</v>
      </c>
      <c r="D17" s="54" t="s">
        <v>156</v>
      </c>
      <c r="E17" s="54" t="s">
        <v>64</v>
      </c>
      <c r="F17" s="55" t="s">
        <v>45</v>
      </c>
      <c r="G17" s="56" t="s">
        <v>76</v>
      </c>
      <c r="H17" s="56" t="s">
        <v>98</v>
      </c>
      <c r="I17" s="76">
        <v>3E-11</v>
      </c>
      <c r="J17" s="60" t="s">
        <v>68</v>
      </c>
      <c r="K17" s="56" t="s">
        <v>68</v>
      </c>
      <c r="L17" s="54" t="s">
        <v>119</v>
      </c>
      <c r="M17" s="54" t="s">
        <v>52</v>
      </c>
      <c r="N17" s="54">
        <v>1</v>
      </c>
      <c r="O17" s="54" t="s">
        <v>69</v>
      </c>
      <c r="P17" s="110" t="s">
        <v>68</v>
      </c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</row>
    <row r="18" spans="1:51" s="75" customFormat="1" ht="136" thickBot="1" x14ac:dyDescent="0.25">
      <c r="A18" s="102" t="s">
        <v>25</v>
      </c>
      <c r="B18" s="65" t="s">
        <v>38</v>
      </c>
      <c r="C18" s="64" t="s">
        <v>43</v>
      </c>
      <c r="D18" s="65" t="s">
        <v>132</v>
      </c>
      <c r="E18" s="65" t="s">
        <v>118</v>
      </c>
      <c r="F18" s="55" t="s">
        <v>45</v>
      </c>
      <c r="G18" s="66" t="s">
        <v>76</v>
      </c>
      <c r="H18" s="66" t="s">
        <v>98</v>
      </c>
      <c r="I18" s="103"/>
      <c r="J18" s="68">
        <v>1.5800000000000001E-7</v>
      </c>
      <c r="K18" s="66"/>
      <c r="L18" s="65" t="s">
        <v>119</v>
      </c>
      <c r="M18" s="65" t="s">
        <v>52</v>
      </c>
      <c r="N18" s="65" t="s">
        <v>51</v>
      </c>
      <c r="O18" s="65" t="s">
        <v>29</v>
      </c>
      <c r="P18" s="104" t="s">
        <v>26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</row>
    <row r="19" spans="1:51" s="78" customFormat="1" ht="136" thickBot="1" x14ac:dyDescent="0.25">
      <c r="A19" s="109" t="s">
        <v>25</v>
      </c>
      <c r="B19" s="54" t="s">
        <v>38</v>
      </c>
      <c r="C19" s="53" t="s">
        <v>53</v>
      </c>
      <c r="D19" s="54" t="s">
        <v>133</v>
      </c>
      <c r="E19" s="54" t="s">
        <v>118</v>
      </c>
      <c r="F19" s="55" t="s">
        <v>45</v>
      </c>
      <c r="G19" s="56" t="s">
        <v>76</v>
      </c>
      <c r="H19" s="56" t="s">
        <v>98</v>
      </c>
      <c r="I19" s="76"/>
      <c r="J19" s="60">
        <v>1.86E-7</v>
      </c>
      <c r="K19" s="56"/>
      <c r="L19" s="54" t="s">
        <v>119</v>
      </c>
      <c r="M19" s="54" t="s">
        <v>52</v>
      </c>
      <c r="N19" s="54" t="s">
        <v>55</v>
      </c>
      <c r="O19" s="54" t="s">
        <v>29</v>
      </c>
      <c r="P19" s="110" t="s">
        <v>26</v>
      </c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</row>
    <row r="20" spans="1:51" s="75" customFormat="1" ht="136" thickBot="1" x14ac:dyDescent="0.25">
      <c r="A20" s="102" t="s">
        <v>25</v>
      </c>
      <c r="B20" s="65" t="s">
        <v>38</v>
      </c>
      <c r="C20" s="64" t="s">
        <v>56</v>
      </c>
      <c r="D20" s="65" t="s">
        <v>134</v>
      </c>
      <c r="E20" s="65" t="s">
        <v>118</v>
      </c>
      <c r="F20" s="55" t="s">
        <v>45</v>
      </c>
      <c r="G20" s="66" t="s">
        <v>76</v>
      </c>
      <c r="H20" s="66" t="s">
        <v>98</v>
      </c>
      <c r="I20" s="103"/>
      <c r="J20" s="68">
        <v>2.2399999999999999E-8</v>
      </c>
      <c r="K20" s="66"/>
      <c r="L20" s="65" t="s">
        <v>119</v>
      </c>
      <c r="M20" s="65" t="s">
        <v>52</v>
      </c>
      <c r="N20" s="65" t="s">
        <v>59</v>
      </c>
      <c r="O20" s="65" t="s">
        <v>29</v>
      </c>
      <c r="P20" s="104" t="s">
        <v>26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</row>
    <row r="21" spans="1:51" s="78" customFormat="1" ht="136" thickBot="1" x14ac:dyDescent="0.25">
      <c r="A21" s="109" t="s">
        <v>25</v>
      </c>
      <c r="B21" s="54" t="s">
        <v>38</v>
      </c>
      <c r="C21" s="53" t="s">
        <v>63</v>
      </c>
      <c r="D21" s="54" t="s">
        <v>135</v>
      </c>
      <c r="E21" s="54" t="s">
        <v>118</v>
      </c>
      <c r="F21" s="55" t="s">
        <v>45</v>
      </c>
      <c r="G21" s="56" t="s">
        <v>76</v>
      </c>
      <c r="H21" s="56" t="s">
        <v>98</v>
      </c>
      <c r="I21" s="76"/>
      <c r="J21" s="60">
        <f>23*Table3[Likelihood 
(Frequency/event/hour) per unit]</f>
        <v>0</v>
      </c>
      <c r="K21" s="56"/>
      <c r="L21" s="54" t="s">
        <v>119</v>
      </c>
      <c r="M21" s="54" t="s">
        <v>52</v>
      </c>
      <c r="N21" s="54">
        <v>1</v>
      </c>
      <c r="O21" s="54" t="s">
        <v>69</v>
      </c>
      <c r="P21" s="110" t="s">
        <v>68</v>
      </c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</row>
    <row r="22" spans="1:51" s="75" customFormat="1" ht="136" thickBot="1" x14ac:dyDescent="0.25">
      <c r="A22" s="102" t="s">
        <v>25</v>
      </c>
      <c r="B22" s="65" t="s">
        <v>38</v>
      </c>
      <c r="C22" s="64" t="s">
        <v>77</v>
      </c>
      <c r="D22" s="65" t="s">
        <v>136</v>
      </c>
      <c r="E22" s="65" t="s">
        <v>80</v>
      </c>
      <c r="F22" s="55" t="s">
        <v>45</v>
      </c>
      <c r="G22" s="66" t="s">
        <v>76</v>
      </c>
      <c r="H22" s="66" t="s">
        <v>98</v>
      </c>
      <c r="I22" s="103">
        <v>1.0000000000000001E-9</v>
      </c>
      <c r="J22" s="68">
        <f>53*I22</f>
        <v>5.3000000000000005E-8</v>
      </c>
      <c r="K22" s="66" t="s">
        <v>47</v>
      </c>
      <c r="L22" s="65" t="s">
        <v>119</v>
      </c>
      <c r="M22" s="65" t="s">
        <v>52</v>
      </c>
      <c r="N22" s="65" t="s">
        <v>51</v>
      </c>
      <c r="O22" s="65" t="s">
        <v>29</v>
      </c>
      <c r="P22" s="104" t="s">
        <v>26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</row>
    <row r="23" spans="1:51" s="78" customFormat="1" ht="136" thickBot="1" x14ac:dyDescent="0.25">
      <c r="A23" s="109" t="s">
        <v>25</v>
      </c>
      <c r="B23" s="54" t="s">
        <v>38</v>
      </c>
      <c r="C23" s="53" t="s">
        <v>77</v>
      </c>
      <c r="D23" s="54" t="s">
        <v>137</v>
      </c>
      <c r="E23" s="54" t="s">
        <v>81</v>
      </c>
      <c r="F23" s="55" t="s">
        <v>45</v>
      </c>
      <c r="G23" s="56" t="s">
        <v>76</v>
      </c>
      <c r="H23" s="56" t="s">
        <v>98</v>
      </c>
      <c r="I23" s="76">
        <v>5.0000000000000003E-10</v>
      </c>
      <c r="J23" s="60">
        <f>98*I23</f>
        <v>4.9000000000000002E-8</v>
      </c>
      <c r="K23" s="56" t="s">
        <v>47</v>
      </c>
      <c r="L23" s="54" t="s">
        <v>119</v>
      </c>
      <c r="M23" s="54" t="s">
        <v>52</v>
      </c>
      <c r="N23" s="54" t="s">
        <v>51</v>
      </c>
      <c r="O23" s="54" t="s">
        <v>29</v>
      </c>
      <c r="P23" s="110" t="s">
        <v>26</v>
      </c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</row>
    <row r="24" spans="1:51" s="75" customFormat="1" ht="136" thickBot="1" x14ac:dyDescent="0.25">
      <c r="A24" s="102" t="s">
        <v>25</v>
      </c>
      <c r="B24" s="65" t="s">
        <v>38</v>
      </c>
      <c r="C24" s="64" t="s">
        <v>77</v>
      </c>
      <c r="D24" s="65" t="s">
        <v>157</v>
      </c>
      <c r="E24" s="65" t="s">
        <v>82</v>
      </c>
      <c r="F24" s="55" t="s">
        <v>45</v>
      </c>
      <c r="G24" s="66" t="s">
        <v>76</v>
      </c>
      <c r="H24" s="66" t="s">
        <v>98</v>
      </c>
      <c r="I24" s="103">
        <v>5.0000000000000003E-10</v>
      </c>
      <c r="J24" s="68">
        <f>I24*479</f>
        <v>2.3949999999999999E-7</v>
      </c>
      <c r="K24" s="66" t="s">
        <v>47</v>
      </c>
      <c r="L24" s="65" t="s">
        <v>119</v>
      </c>
      <c r="M24" s="65" t="s">
        <v>52</v>
      </c>
      <c r="N24" s="65" t="s">
        <v>51</v>
      </c>
      <c r="O24" s="65" t="s">
        <v>29</v>
      </c>
      <c r="P24" s="104" t="s">
        <v>26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</row>
    <row r="25" spans="1:51" s="78" customFormat="1" ht="136" thickBot="1" x14ac:dyDescent="0.25">
      <c r="A25" s="109" t="s">
        <v>25</v>
      </c>
      <c r="B25" s="54" t="s">
        <v>54</v>
      </c>
      <c r="C25" s="53" t="s">
        <v>77</v>
      </c>
      <c r="D25" s="54" t="s">
        <v>158</v>
      </c>
      <c r="E25" s="54" t="s">
        <v>83</v>
      </c>
      <c r="F25" s="55" t="s">
        <v>45</v>
      </c>
      <c r="G25" s="56" t="s">
        <v>76</v>
      </c>
      <c r="H25" s="56" t="s">
        <v>98</v>
      </c>
      <c r="I25" s="76">
        <v>3E-11</v>
      </c>
      <c r="J25" s="60">
        <f>2141*I25</f>
        <v>6.423E-8</v>
      </c>
      <c r="K25" s="56" t="s">
        <v>47</v>
      </c>
      <c r="L25" s="54" t="s">
        <v>119</v>
      </c>
      <c r="M25" s="54" t="s">
        <v>52</v>
      </c>
      <c r="N25" s="54" t="s">
        <v>51</v>
      </c>
      <c r="O25" s="54" t="s">
        <v>29</v>
      </c>
      <c r="P25" s="110" t="s">
        <v>26</v>
      </c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</row>
    <row r="26" spans="1:51" s="75" customFormat="1" ht="136" thickBot="1" x14ac:dyDescent="0.25">
      <c r="A26" s="102" t="s">
        <v>25</v>
      </c>
      <c r="B26" s="65" t="s">
        <v>38</v>
      </c>
      <c r="C26" s="64" t="s">
        <v>63</v>
      </c>
      <c r="D26" s="65" t="s">
        <v>138</v>
      </c>
      <c r="E26" s="65" t="s">
        <v>118</v>
      </c>
      <c r="F26" s="55" t="s">
        <v>45</v>
      </c>
      <c r="G26" s="66" t="s">
        <v>76</v>
      </c>
      <c r="H26" s="66" t="s">
        <v>98</v>
      </c>
      <c r="I26" s="103"/>
      <c r="J26" s="68">
        <v>4.0600000000000001E-7</v>
      </c>
      <c r="K26" s="66"/>
      <c r="L26" s="65" t="s">
        <v>119</v>
      </c>
      <c r="M26" s="65" t="s">
        <v>52</v>
      </c>
      <c r="N26" s="65">
        <v>1</v>
      </c>
      <c r="O26" s="65" t="s">
        <v>69</v>
      </c>
      <c r="P26" s="104" t="s">
        <v>68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1:51" s="78" customFormat="1" ht="136" thickBot="1" x14ac:dyDescent="0.25">
      <c r="A27" s="109" t="s">
        <v>25</v>
      </c>
      <c r="B27" s="54" t="s">
        <v>54</v>
      </c>
      <c r="C27" s="53" t="s">
        <v>78</v>
      </c>
      <c r="D27" s="54" t="s">
        <v>158</v>
      </c>
      <c r="E27" s="54" t="s">
        <v>79</v>
      </c>
      <c r="F27" s="55" t="s">
        <v>45</v>
      </c>
      <c r="G27" s="56" t="s">
        <v>76</v>
      </c>
      <c r="H27" s="56"/>
      <c r="I27" s="76">
        <v>3E-11</v>
      </c>
      <c r="J27" s="60">
        <f>3553*I27</f>
        <v>1.0659E-7</v>
      </c>
      <c r="K27" s="56" t="s">
        <v>47</v>
      </c>
      <c r="L27" s="54" t="s">
        <v>119</v>
      </c>
      <c r="M27" s="54" t="s">
        <v>52</v>
      </c>
      <c r="N27" s="54" t="s">
        <v>51</v>
      </c>
      <c r="O27" s="54" t="s">
        <v>29</v>
      </c>
      <c r="P27" s="110" t="s">
        <v>26</v>
      </c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</row>
    <row r="28" spans="1:51" s="82" customFormat="1" ht="16" thickBot="1" x14ac:dyDescent="0.25">
      <c r="A28" s="97"/>
      <c r="B28" s="69"/>
      <c r="C28" s="70"/>
      <c r="D28" s="69"/>
      <c r="E28" s="69"/>
      <c r="F28" s="71"/>
      <c r="G28" s="71"/>
      <c r="H28" s="71"/>
      <c r="I28" s="72"/>
      <c r="J28" s="72"/>
      <c r="K28" s="71"/>
      <c r="L28" s="69"/>
      <c r="M28" s="69"/>
      <c r="N28" s="69"/>
      <c r="O28" s="69"/>
      <c r="P28" s="69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</row>
    <row r="29" spans="1:51" s="80" customFormat="1" ht="136" thickBot="1" x14ac:dyDescent="0.25">
      <c r="A29" s="111" t="s">
        <v>32</v>
      </c>
      <c r="B29" s="57" t="s">
        <v>40</v>
      </c>
      <c r="C29" s="57" t="s">
        <v>43</v>
      </c>
      <c r="D29" s="58" t="s">
        <v>139</v>
      </c>
      <c r="E29" s="58" t="s">
        <v>113</v>
      </c>
      <c r="F29" s="55" t="s">
        <v>45</v>
      </c>
      <c r="G29" s="59" t="s">
        <v>76</v>
      </c>
      <c r="H29" s="59" t="s">
        <v>98</v>
      </c>
      <c r="I29" s="62">
        <v>1.0000000000000001E-9</v>
      </c>
      <c r="J29" s="63" t="s">
        <v>68</v>
      </c>
      <c r="K29" s="59" t="s">
        <v>47</v>
      </c>
      <c r="L29" s="58" t="s">
        <v>119</v>
      </c>
      <c r="M29" s="58" t="s">
        <v>28</v>
      </c>
      <c r="N29" s="58" t="s">
        <v>51</v>
      </c>
      <c r="O29" s="58" t="s">
        <v>29</v>
      </c>
      <c r="P29" s="58" t="s">
        <v>26</v>
      </c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</row>
    <row r="30" spans="1:51" s="78" customFormat="1" ht="136" thickBot="1" x14ac:dyDescent="0.25">
      <c r="A30" s="73" t="s">
        <v>32</v>
      </c>
      <c r="B30" s="54" t="s">
        <v>40</v>
      </c>
      <c r="C30" s="53" t="s">
        <v>43</v>
      </c>
      <c r="D30" s="54" t="s">
        <v>140</v>
      </c>
      <c r="E30" s="54" t="s">
        <v>30</v>
      </c>
      <c r="F30" s="55" t="s">
        <v>45</v>
      </c>
      <c r="G30" s="56" t="s">
        <v>76</v>
      </c>
      <c r="H30" s="56" t="s">
        <v>98</v>
      </c>
      <c r="I30" s="76">
        <v>5.0000000000000003E-10</v>
      </c>
      <c r="J30" s="60" t="s">
        <v>68</v>
      </c>
      <c r="K30" s="56" t="s">
        <v>47</v>
      </c>
      <c r="L30" s="54" t="s">
        <v>119</v>
      </c>
      <c r="M30" s="54" t="s">
        <v>52</v>
      </c>
      <c r="N30" s="54" t="s">
        <v>51</v>
      </c>
      <c r="O30" s="54" t="s">
        <v>29</v>
      </c>
      <c r="P30" s="54" t="s">
        <v>26</v>
      </c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</row>
    <row r="31" spans="1:51" s="80" customFormat="1" ht="136" thickBot="1" x14ac:dyDescent="0.25">
      <c r="A31" s="111" t="s">
        <v>32</v>
      </c>
      <c r="B31" s="57" t="s">
        <v>40</v>
      </c>
      <c r="C31" s="57" t="s">
        <v>43</v>
      </c>
      <c r="D31" s="58" t="s">
        <v>159</v>
      </c>
      <c r="E31" s="58" t="s">
        <v>31</v>
      </c>
      <c r="F31" s="55" t="s">
        <v>45</v>
      </c>
      <c r="G31" s="59" t="s">
        <v>76</v>
      </c>
      <c r="H31" s="59" t="s">
        <v>98</v>
      </c>
      <c r="I31" s="62">
        <v>5.0000000000000003E-10</v>
      </c>
      <c r="J31" s="62">
        <f>I31*229</f>
        <v>1.1450000000000001E-7</v>
      </c>
      <c r="K31" s="59" t="s">
        <v>47</v>
      </c>
      <c r="L31" s="58" t="s">
        <v>119</v>
      </c>
      <c r="M31" s="58" t="s">
        <v>28</v>
      </c>
      <c r="N31" s="58" t="s">
        <v>51</v>
      </c>
      <c r="O31" s="58" t="s">
        <v>29</v>
      </c>
      <c r="P31" s="58" t="s">
        <v>26</v>
      </c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</row>
    <row r="32" spans="1:51" s="78" customFormat="1" ht="136" thickBot="1" x14ac:dyDescent="0.25">
      <c r="A32" s="73" t="s">
        <v>32</v>
      </c>
      <c r="B32" s="54" t="s">
        <v>40</v>
      </c>
      <c r="C32" s="54" t="s">
        <v>43</v>
      </c>
      <c r="D32" s="54" t="s">
        <v>160</v>
      </c>
      <c r="E32" s="54" t="s">
        <v>37</v>
      </c>
      <c r="F32" s="55" t="s">
        <v>45</v>
      </c>
      <c r="G32" s="56" t="s">
        <v>76</v>
      </c>
      <c r="H32" s="56" t="s">
        <v>98</v>
      </c>
      <c r="I32" s="61">
        <v>3E-11</v>
      </c>
      <c r="J32" s="61">
        <f>535*I32</f>
        <v>1.6050000000000001E-8</v>
      </c>
      <c r="K32" s="56" t="s">
        <v>47</v>
      </c>
      <c r="L32" s="54" t="s">
        <v>119</v>
      </c>
      <c r="M32" s="54" t="s">
        <v>28</v>
      </c>
      <c r="N32" s="54" t="s">
        <v>51</v>
      </c>
      <c r="O32" s="54" t="s">
        <v>29</v>
      </c>
      <c r="P32" s="54" t="s">
        <v>26</v>
      </c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</row>
    <row r="33" spans="1:51" s="80" customFormat="1" ht="136" thickBot="1" x14ac:dyDescent="0.25">
      <c r="A33" s="111" t="s">
        <v>32</v>
      </c>
      <c r="B33" s="57" t="s">
        <v>40</v>
      </c>
      <c r="C33" s="57" t="s">
        <v>53</v>
      </c>
      <c r="D33" s="58" t="s">
        <v>141</v>
      </c>
      <c r="E33" s="58" t="s">
        <v>35</v>
      </c>
      <c r="F33" s="55" t="s">
        <v>45</v>
      </c>
      <c r="G33" s="59" t="s">
        <v>76</v>
      </c>
      <c r="H33" s="59" t="s">
        <v>98</v>
      </c>
      <c r="I33" s="62">
        <v>1.0000000000000001E-9</v>
      </c>
      <c r="J33" s="63">
        <f>48*I33</f>
        <v>4.8000000000000006E-8</v>
      </c>
      <c r="K33" s="59" t="s">
        <v>47</v>
      </c>
      <c r="L33" s="58" t="s">
        <v>119</v>
      </c>
      <c r="M33" s="58" t="s">
        <v>28</v>
      </c>
      <c r="N33" s="58" t="s">
        <v>55</v>
      </c>
      <c r="O33" s="58" t="s">
        <v>29</v>
      </c>
      <c r="P33" s="58" t="s">
        <v>26</v>
      </c>
      <c r="Q33" s="79"/>
      <c r="R33" s="79"/>
      <c r="S33" s="79">
        <f>365*24</f>
        <v>8760</v>
      </c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</row>
    <row r="34" spans="1:51" s="78" customFormat="1" ht="136" thickBot="1" x14ac:dyDescent="0.25">
      <c r="A34" s="73" t="s">
        <v>32</v>
      </c>
      <c r="B34" s="54" t="s">
        <v>40</v>
      </c>
      <c r="C34" s="53" t="s">
        <v>53</v>
      </c>
      <c r="D34" s="54" t="s">
        <v>142</v>
      </c>
      <c r="E34" s="54" t="s">
        <v>34</v>
      </c>
      <c r="F34" s="55" t="s">
        <v>45</v>
      </c>
      <c r="G34" s="56" t="s">
        <v>76</v>
      </c>
      <c r="H34" s="56" t="s">
        <v>98</v>
      </c>
      <c r="I34" s="76">
        <v>5.0000000000000003E-10</v>
      </c>
      <c r="J34" s="60">
        <f>20*I34</f>
        <v>1E-8</v>
      </c>
      <c r="K34" s="56" t="s">
        <v>47</v>
      </c>
      <c r="L34" s="54" t="s">
        <v>119</v>
      </c>
      <c r="M34" s="54" t="s">
        <v>52</v>
      </c>
      <c r="N34" s="54" t="s">
        <v>55</v>
      </c>
      <c r="O34" s="54" t="s">
        <v>29</v>
      </c>
      <c r="P34" s="54" t="s">
        <v>26</v>
      </c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</row>
    <row r="35" spans="1:51" s="80" customFormat="1" ht="136" thickBot="1" x14ac:dyDescent="0.25">
      <c r="A35" s="111" t="s">
        <v>32</v>
      </c>
      <c r="B35" s="57" t="s">
        <v>40</v>
      </c>
      <c r="C35" s="57" t="s">
        <v>53</v>
      </c>
      <c r="D35" s="58" t="s">
        <v>161</v>
      </c>
      <c r="E35" s="58" t="s">
        <v>33</v>
      </c>
      <c r="F35" s="55" t="s">
        <v>45</v>
      </c>
      <c r="G35" s="59" t="s">
        <v>76</v>
      </c>
      <c r="H35" s="59" t="s">
        <v>98</v>
      </c>
      <c r="I35" s="62">
        <v>5.0000000000000003E-10</v>
      </c>
      <c r="J35" s="62">
        <f>I35*173</f>
        <v>8.65E-8</v>
      </c>
      <c r="K35" s="59" t="s">
        <v>47</v>
      </c>
      <c r="L35" s="58" t="s">
        <v>119</v>
      </c>
      <c r="M35" s="58" t="s">
        <v>28</v>
      </c>
      <c r="N35" s="58" t="s">
        <v>55</v>
      </c>
      <c r="O35" s="58" t="s">
        <v>29</v>
      </c>
      <c r="P35" s="58" t="s">
        <v>26</v>
      </c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</row>
    <row r="36" spans="1:51" s="78" customFormat="1" ht="136" thickBot="1" x14ac:dyDescent="0.25">
      <c r="A36" s="73" t="s">
        <v>32</v>
      </c>
      <c r="B36" s="54" t="s">
        <v>40</v>
      </c>
      <c r="C36" s="54" t="s">
        <v>53</v>
      </c>
      <c r="D36" s="54" t="s">
        <v>162</v>
      </c>
      <c r="E36" s="54" t="s">
        <v>36</v>
      </c>
      <c r="F36" s="55" t="s">
        <v>45</v>
      </c>
      <c r="G36" s="56" t="s">
        <v>76</v>
      </c>
      <c r="H36" s="56" t="s">
        <v>98</v>
      </c>
      <c r="I36" s="61">
        <v>3E-11</v>
      </c>
      <c r="J36" s="61">
        <f>1377*I36</f>
        <v>4.1309999999999997E-8</v>
      </c>
      <c r="K36" s="56" t="s">
        <v>47</v>
      </c>
      <c r="L36" s="54" t="s">
        <v>119</v>
      </c>
      <c r="M36" s="54" t="s">
        <v>28</v>
      </c>
      <c r="N36" s="54" t="s">
        <v>55</v>
      </c>
      <c r="O36" s="54" t="s">
        <v>29</v>
      </c>
      <c r="P36" s="54" t="s">
        <v>26</v>
      </c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</row>
    <row r="37" spans="1:51" s="80" customFormat="1" ht="136" thickBot="1" x14ac:dyDescent="0.25">
      <c r="A37" s="111" t="s">
        <v>32</v>
      </c>
      <c r="B37" s="57" t="s">
        <v>40</v>
      </c>
      <c r="C37" s="57" t="s">
        <v>43</v>
      </c>
      <c r="D37" s="112" t="s">
        <v>143</v>
      </c>
      <c r="E37" s="58" t="s">
        <v>118</v>
      </c>
      <c r="F37" s="55" t="s">
        <v>45</v>
      </c>
      <c r="G37" s="59" t="s">
        <v>76</v>
      </c>
      <c r="H37" s="59" t="s">
        <v>98</v>
      </c>
      <c r="I37" s="62"/>
      <c r="J37" s="63" t="s">
        <v>68</v>
      </c>
      <c r="K37" s="59"/>
      <c r="L37" s="58" t="s">
        <v>119</v>
      </c>
      <c r="M37" s="58" t="s">
        <v>28</v>
      </c>
      <c r="N37" s="58" t="s">
        <v>51</v>
      </c>
      <c r="O37" s="58" t="s">
        <v>29</v>
      </c>
      <c r="P37" s="58" t="s">
        <v>26</v>
      </c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</row>
    <row r="38" spans="1:51" s="78" customFormat="1" ht="136" thickBot="1" x14ac:dyDescent="0.25">
      <c r="A38" s="73" t="s">
        <v>32</v>
      </c>
      <c r="B38" s="53" t="s">
        <v>40</v>
      </c>
      <c r="C38" s="53" t="s">
        <v>53</v>
      </c>
      <c r="D38" s="113" t="s">
        <v>144</v>
      </c>
      <c r="E38" s="54" t="s">
        <v>118</v>
      </c>
      <c r="F38" s="55" t="s">
        <v>45</v>
      </c>
      <c r="G38" s="56" t="s">
        <v>76</v>
      </c>
      <c r="H38" s="56" t="s">
        <v>98</v>
      </c>
      <c r="I38" s="61"/>
      <c r="J38" s="60" t="s">
        <v>68</v>
      </c>
      <c r="K38" s="56"/>
      <c r="L38" s="54" t="s">
        <v>119</v>
      </c>
      <c r="M38" s="54" t="s">
        <v>28</v>
      </c>
      <c r="N38" s="54" t="s">
        <v>55</v>
      </c>
      <c r="O38" s="54" t="s">
        <v>29</v>
      </c>
      <c r="P38" s="54" t="s">
        <v>26</v>
      </c>
      <c r="Q38" s="77"/>
      <c r="R38" s="77"/>
      <c r="S38" s="77">
        <f>365*24</f>
        <v>8760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</row>
    <row r="39" spans="1:51" s="80" customFormat="1" ht="136" thickBot="1" x14ac:dyDescent="0.25">
      <c r="A39" s="111" t="s">
        <v>32</v>
      </c>
      <c r="B39" s="57" t="s">
        <v>40</v>
      </c>
      <c r="C39" s="57" t="s">
        <v>77</v>
      </c>
      <c r="D39" s="58" t="s">
        <v>145</v>
      </c>
      <c r="E39" s="58" t="s">
        <v>114</v>
      </c>
      <c r="F39" s="55" t="s">
        <v>45</v>
      </c>
      <c r="G39" s="59" t="s">
        <v>76</v>
      </c>
      <c r="H39" s="59" t="s">
        <v>98</v>
      </c>
      <c r="I39" s="62">
        <v>1.0000000000000001E-9</v>
      </c>
      <c r="J39" s="63" t="s">
        <v>68</v>
      </c>
      <c r="K39" s="59" t="s">
        <v>47</v>
      </c>
      <c r="L39" s="58" t="s">
        <v>119</v>
      </c>
      <c r="M39" s="58" t="s">
        <v>28</v>
      </c>
      <c r="N39" s="58" t="s">
        <v>51</v>
      </c>
      <c r="O39" s="58" t="s">
        <v>29</v>
      </c>
      <c r="P39" s="58" t="s">
        <v>26</v>
      </c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</row>
    <row r="40" spans="1:51" s="78" customFormat="1" ht="136" thickBot="1" x14ac:dyDescent="0.25">
      <c r="A40" s="73" t="s">
        <v>32</v>
      </c>
      <c r="B40" s="54" t="s">
        <v>40</v>
      </c>
      <c r="C40" s="53" t="s">
        <v>77</v>
      </c>
      <c r="D40" s="54" t="s">
        <v>146</v>
      </c>
      <c r="E40" s="54" t="s">
        <v>115</v>
      </c>
      <c r="F40" s="55" t="s">
        <v>45</v>
      </c>
      <c r="G40" s="56" t="s">
        <v>76</v>
      </c>
      <c r="H40" s="56" t="s">
        <v>98</v>
      </c>
      <c r="I40" s="76">
        <v>5.0000000000000003E-10</v>
      </c>
      <c r="J40" s="60" t="s">
        <v>68</v>
      </c>
      <c r="K40" s="56" t="s">
        <v>47</v>
      </c>
      <c r="L40" s="54" t="s">
        <v>119</v>
      </c>
      <c r="M40" s="54" t="s">
        <v>52</v>
      </c>
      <c r="N40" s="54" t="s">
        <v>51</v>
      </c>
      <c r="O40" s="54" t="s">
        <v>29</v>
      </c>
      <c r="P40" s="54" t="s">
        <v>26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</row>
    <row r="41" spans="1:51" s="80" customFormat="1" ht="136" thickBot="1" x14ac:dyDescent="0.25">
      <c r="A41" s="111" t="s">
        <v>32</v>
      </c>
      <c r="B41" s="57" t="s">
        <v>40</v>
      </c>
      <c r="C41" s="57" t="s">
        <v>77</v>
      </c>
      <c r="D41" s="58" t="s">
        <v>163</v>
      </c>
      <c r="E41" s="58" t="s">
        <v>116</v>
      </c>
      <c r="F41" s="55" t="s">
        <v>45</v>
      </c>
      <c r="G41" s="59" t="s">
        <v>76</v>
      </c>
      <c r="H41" s="59" t="s">
        <v>98</v>
      </c>
      <c r="I41" s="62">
        <v>5.0000000000000003E-10</v>
      </c>
      <c r="J41" s="62" t="s">
        <v>68</v>
      </c>
      <c r="K41" s="59" t="s">
        <v>47</v>
      </c>
      <c r="L41" s="58" t="s">
        <v>119</v>
      </c>
      <c r="M41" s="58" t="s">
        <v>28</v>
      </c>
      <c r="N41" s="58" t="s">
        <v>51</v>
      </c>
      <c r="O41" s="58" t="s">
        <v>29</v>
      </c>
      <c r="P41" s="58" t="s">
        <v>26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</row>
    <row r="42" spans="1:51" s="78" customFormat="1" ht="136" thickBot="1" x14ac:dyDescent="0.25">
      <c r="A42" s="73" t="s">
        <v>32</v>
      </c>
      <c r="B42" s="54" t="s">
        <v>40</v>
      </c>
      <c r="C42" s="53" t="s">
        <v>77</v>
      </c>
      <c r="D42" s="54" t="s">
        <v>164</v>
      </c>
      <c r="E42" s="54" t="s">
        <v>117</v>
      </c>
      <c r="F42" s="55" t="s">
        <v>45</v>
      </c>
      <c r="G42" s="56" t="s">
        <v>76</v>
      </c>
      <c r="H42" s="56" t="s">
        <v>98</v>
      </c>
      <c r="I42" s="61">
        <v>3E-11</v>
      </c>
      <c r="J42" s="61" t="s">
        <v>68</v>
      </c>
      <c r="K42" s="56" t="s">
        <v>47</v>
      </c>
      <c r="L42" s="54" t="s">
        <v>119</v>
      </c>
      <c r="M42" s="54" t="s">
        <v>28</v>
      </c>
      <c r="N42" s="54" t="s">
        <v>51</v>
      </c>
      <c r="O42" s="54" t="s">
        <v>29</v>
      </c>
      <c r="P42" s="54" t="s">
        <v>26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</row>
    <row r="43" spans="1:51" s="75" customFormat="1" ht="136" thickBot="1" x14ac:dyDescent="0.25">
      <c r="A43" s="98" t="s">
        <v>32</v>
      </c>
      <c r="B43" s="64" t="s">
        <v>40</v>
      </c>
      <c r="C43" s="64" t="s">
        <v>77</v>
      </c>
      <c r="D43" s="58" t="s">
        <v>123</v>
      </c>
      <c r="E43" s="96" t="s">
        <v>118</v>
      </c>
      <c r="F43" s="55" t="s">
        <v>45</v>
      </c>
      <c r="G43" s="66" t="s">
        <v>76</v>
      </c>
      <c r="H43" s="66" t="s">
        <v>98</v>
      </c>
      <c r="I43" s="67"/>
      <c r="J43" s="68" t="s">
        <v>68</v>
      </c>
      <c r="K43" s="66"/>
      <c r="L43" s="65" t="s">
        <v>119</v>
      </c>
      <c r="M43" s="65" t="s">
        <v>28</v>
      </c>
      <c r="N43" s="65" t="s">
        <v>55</v>
      </c>
      <c r="O43" s="65" t="s">
        <v>29</v>
      </c>
      <c r="P43" s="65" t="s">
        <v>26</v>
      </c>
      <c r="Q43" s="74"/>
      <c r="R43" s="74"/>
      <c r="S43" s="74">
        <f>365*24</f>
        <v>8760</v>
      </c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</row>
    <row r="44" spans="1:51" s="88" customFormat="1" x14ac:dyDescent="0.2">
      <c r="A44" s="99"/>
      <c r="B44" s="83"/>
      <c r="C44" s="83"/>
      <c r="D44" s="84"/>
      <c r="E44" s="84"/>
      <c r="F44" s="85"/>
      <c r="G44" s="85"/>
      <c r="H44" s="85"/>
      <c r="I44" s="86"/>
      <c r="J44" s="86"/>
      <c r="K44" s="86"/>
      <c r="L44" s="84"/>
      <c r="M44" s="84"/>
      <c r="N44" s="84"/>
      <c r="O44" s="84"/>
      <c r="P44" s="84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</row>
    <row r="45" spans="1:51" s="93" customFormat="1" x14ac:dyDescent="0.2">
      <c r="A45" s="100"/>
      <c r="B45" s="89"/>
      <c r="C45" s="89"/>
      <c r="D45" s="90"/>
      <c r="E45" s="90"/>
      <c r="F45" s="47"/>
      <c r="G45" s="47"/>
      <c r="H45" s="47"/>
      <c r="I45" s="91"/>
      <c r="J45" s="91"/>
      <c r="K45" s="91"/>
      <c r="L45" s="90"/>
      <c r="M45" s="90"/>
      <c r="N45" s="90"/>
      <c r="O45" s="90"/>
      <c r="P45" s="90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s="93" customFormat="1" x14ac:dyDescent="0.2">
      <c r="A46" s="100"/>
      <c r="B46" s="89"/>
      <c r="C46" s="89"/>
      <c r="D46" s="90"/>
      <c r="E46" s="90"/>
      <c r="F46" s="47"/>
      <c r="G46" s="47"/>
      <c r="H46" s="47"/>
      <c r="I46" s="91"/>
      <c r="J46" s="91"/>
      <c r="K46" s="91"/>
      <c r="L46" s="90"/>
      <c r="M46" s="90"/>
      <c r="N46" s="90"/>
      <c r="O46" s="90"/>
      <c r="P46" s="90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s="93" customFormat="1" x14ac:dyDescent="0.2">
      <c r="A47" s="100"/>
      <c r="B47" s="89"/>
      <c r="C47" s="89"/>
      <c r="D47" s="90"/>
      <c r="E47" s="90"/>
      <c r="F47" s="47"/>
      <c r="G47" s="47"/>
      <c r="H47" s="47"/>
      <c r="I47" s="91"/>
      <c r="J47" s="91"/>
      <c r="K47" s="91"/>
      <c r="L47" s="90"/>
      <c r="M47" s="90"/>
      <c r="N47" s="90"/>
      <c r="O47" s="90"/>
      <c r="P47" s="90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s="93" customFormat="1" x14ac:dyDescent="0.2">
      <c r="A48" s="100"/>
      <c r="B48" s="89"/>
      <c r="C48" s="89"/>
      <c r="D48" s="90"/>
      <c r="E48" s="90"/>
      <c r="F48" s="47"/>
      <c r="G48" s="47"/>
      <c r="H48" s="47"/>
      <c r="I48" s="91"/>
      <c r="J48" s="91"/>
      <c r="K48" s="91"/>
      <c r="L48" s="90"/>
      <c r="M48" s="90"/>
      <c r="N48" s="90"/>
      <c r="O48" s="90"/>
      <c r="P48" s="90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s="93" customFormat="1" x14ac:dyDescent="0.2">
      <c r="A49" s="100"/>
      <c r="B49" s="89"/>
      <c r="C49" s="89"/>
      <c r="D49" s="90"/>
      <c r="E49" s="90"/>
      <c r="F49" s="47"/>
      <c r="G49" s="47"/>
      <c r="H49" s="47"/>
      <c r="I49" s="91"/>
      <c r="J49" s="91"/>
      <c r="K49" s="91"/>
      <c r="L49" s="90"/>
      <c r="M49" s="90"/>
      <c r="N49" s="90"/>
      <c r="O49" s="90"/>
      <c r="P49" s="90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s="93" customFormat="1" x14ac:dyDescent="0.2">
      <c r="A50" s="100"/>
      <c r="B50" s="89"/>
      <c r="C50" s="89"/>
      <c r="D50" s="90"/>
      <c r="E50" s="90"/>
      <c r="F50" s="47"/>
      <c r="G50" s="47"/>
      <c r="H50" s="47"/>
      <c r="I50" s="91"/>
      <c r="J50" s="91"/>
      <c r="K50" s="91"/>
      <c r="L50" s="90"/>
      <c r="M50" s="90"/>
      <c r="N50" s="90"/>
      <c r="O50" s="90"/>
      <c r="P50" s="90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s="93" customFormat="1" x14ac:dyDescent="0.2">
      <c r="A51" s="100"/>
      <c r="B51" s="89"/>
      <c r="C51" s="89"/>
      <c r="D51" s="90"/>
      <c r="E51" s="90"/>
      <c r="F51" s="47"/>
      <c r="G51" s="47"/>
      <c r="H51" s="47"/>
      <c r="I51" s="91"/>
      <c r="J51" s="91"/>
      <c r="K51" s="91"/>
      <c r="L51" s="90"/>
      <c r="M51" s="90"/>
      <c r="N51" s="90"/>
      <c r="O51" s="90"/>
      <c r="P51" s="90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51" s="93" customFormat="1" x14ac:dyDescent="0.2">
      <c r="A52" s="100"/>
      <c r="B52" s="89"/>
      <c r="C52" s="89"/>
      <c r="D52" s="90"/>
      <c r="E52" s="90"/>
      <c r="F52" s="47"/>
      <c r="G52" s="47"/>
      <c r="H52" s="47"/>
      <c r="I52" s="91"/>
      <c r="J52" s="91"/>
      <c r="K52" s="91"/>
      <c r="L52" s="90"/>
      <c r="M52" s="90"/>
      <c r="N52" s="90"/>
      <c r="O52" s="90"/>
      <c r="P52" s="90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</row>
    <row r="53" spans="1:51" s="93" customFormat="1" x14ac:dyDescent="0.2">
      <c r="A53" s="100"/>
      <c r="B53" s="89"/>
      <c r="C53" s="89"/>
      <c r="D53" s="90"/>
      <c r="E53" s="90"/>
      <c r="F53" s="47"/>
      <c r="G53" s="47"/>
      <c r="H53" s="47"/>
      <c r="I53" s="91"/>
      <c r="J53" s="91"/>
      <c r="K53" s="91"/>
      <c r="L53" s="90"/>
      <c r="M53" s="90"/>
      <c r="N53" s="90"/>
      <c r="O53" s="90"/>
      <c r="P53" s="90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</row>
    <row r="54" spans="1:51" s="93" customFormat="1" x14ac:dyDescent="0.2">
      <c r="A54" s="100"/>
      <c r="B54" s="89"/>
      <c r="C54" s="89"/>
      <c r="D54" s="90"/>
      <c r="E54" s="90"/>
      <c r="F54" s="47"/>
      <c r="G54" s="47"/>
      <c r="H54" s="47"/>
      <c r="I54" s="91"/>
      <c r="J54" s="91"/>
      <c r="K54" s="91"/>
      <c r="L54" s="90"/>
      <c r="M54" s="90"/>
      <c r="N54" s="90"/>
      <c r="O54" s="90"/>
      <c r="P54" s="90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</row>
    <row r="55" spans="1:51" s="93" customFormat="1" x14ac:dyDescent="0.2">
      <c r="A55" s="100"/>
      <c r="B55" s="89"/>
      <c r="C55" s="89"/>
      <c r="D55" s="90"/>
      <c r="E55" s="90"/>
      <c r="F55" s="47"/>
      <c r="G55" s="47"/>
      <c r="H55" s="47"/>
      <c r="I55" s="91"/>
      <c r="J55" s="91"/>
      <c r="K55" s="91"/>
      <c r="L55" s="90"/>
      <c r="M55" s="90"/>
      <c r="N55" s="90"/>
      <c r="O55" s="90"/>
      <c r="P55" s="90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</row>
    <row r="56" spans="1:51" s="93" customFormat="1" x14ac:dyDescent="0.2">
      <c r="A56" s="100"/>
      <c r="B56" s="89"/>
      <c r="C56" s="89"/>
      <c r="D56" s="90"/>
      <c r="E56" s="90"/>
      <c r="F56" s="47"/>
      <c r="G56" s="47"/>
      <c r="H56" s="47"/>
      <c r="I56" s="91"/>
      <c r="J56" s="91"/>
      <c r="K56" s="91"/>
      <c r="L56" s="90"/>
      <c r="M56" s="90"/>
      <c r="N56" s="90"/>
      <c r="O56" s="90"/>
      <c r="P56" s="90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</row>
    <row r="57" spans="1:51" s="93" customFormat="1" x14ac:dyDescent="0.2">
      <c r="A57" s="100"/>
      <c r="B57" s="89"/>
      <c r="C57" s="89"/>
      <c r="D57" s="90"/>
      <c r="E57" s="90"/>
      <c r="F57" s="47"/>
      <c r="G57" s="47"/>
      <c r="H57" s="47"/>
      <c r="I57" s="91"/>
      <c r="J57" s="91"/>
      <c r="K57" s="91"/>
      <c r="L57" s="90"/>
      <c r="M57" s="90"/>
      <c r="N57" s="90"/>
      <c r="O57" s="90"/>
      <c r="P57" s="90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</row>
    <row r="58" spans="1:51" s="93" customFormat="1" x14ac:dyDescent="0.2">
      <c r="A58" s="100"/>
      <c r="B58" s="89"/>
      <c r="C58" s="89"/>
      <c r="D58" s="90"/>
      <c r="E58" s="90"/>
      <c r="F58" s="47"/>
      <c r="G58" s="47"/>
      <c r="H58" s="47"/>
      <c r="I58" s="91"/>
      <c r="J58" s="91"/>
      <c r="K58" s="91"/>
      <c r="L58" s="90"/>
      <c r="M58" s="90"/>
      <c r="N58" s="90"/>
      <c r="O58" s="90"/>
      <c r="P58" s="90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</row>
    <row r="59" spans="1:51" s="93" customFormat="1" x14ac:dyDescent="0.2">
      <c r="A59" s="101"/>
      <c r="B59" s="92"/>
      <c r="C59" s="92"/>
      <c r="D59" s="94"/>
      <c r="E59" s="94"/>
      <c r="F59" s="48"/>
      <c r="G59" s="48"/>
      <c r="H59" s="48"/>
      <c r="I59" s="48"/>
      <c r="J59" s="48"/>
      <c r="K59" s="48"/>
      <c r="L59" s="92"/>
      <c r="M59" s="95"/>
      <c r="N59" s="95"/>
      <c r="O59" s="92"/>
      <c r="P59" s="94"/>
      <c r="Q59" s="94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</row>
    <row r="60" spans="1:51" s="93" customFormat="1" x14ac:dyDescent="0.2">
      <c r="A60" s="101"/>
      <c r="B60" s="92"/>
      <c r="C60" s="92"/>
      <c r="D60" s="94"/>
      <c r="E60" s="94"/>
      <c r="F60" s="48"/>
      <c r="G60" s="48"/>
      <c r="H60" s="48"/>
      <c r="I60" s="48"/>
      <c r="J60" s="48"/>
      <c r="K60" s="48"/>
      <c r="L60" s="92"/>
      <c r="M60" s="95"/>
      <c r="N60" s="95"/>
      <c r="O60" s="92"/>
      <c r="P60" s="94"/>
      <c r="Q60" s="94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</row>
    <row r="61" spans="1:51" s="93" customFormat="1" x14ac:dyDescent="0.2">
      <c r="A61" s="101"/>
      <c r="B61" s="92"/>
      <c r="C61" s="92"/>
      <c r="D61" s="94"/>
      <c r="E61" s="94"/>
      <c r="F61" s="48"/>
      <c r="G61" s="48"/>
      <c r="H61" s="48"/>
      <c r="I61" s="48"/>
      <c r="J61" s="48"/>
      <c r="K61" s="48"/>
      <c r="L61" s="92"/>
      <c r="M61" s="95"/>
      <c r="N61" s="95"/>
      <c r="O61" s="92"/>
      <c r="P61" s="94"/>
      <c r="Q61" s="94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</row>
    <row r="62" spans="1:51" s="93" customFormat="1" x14ac:dyDescent="0.2">
      <c r="A62" s="101"/>
      <c r="B62" s="92"/>
      <c r="C62" s="92"/>
      <c r="D62" s="94"/>
      <c r="E62" s="94"/>
      <c r="F62" s="48"/>
      <c r="G62" s="48"/>
      <c r="H62" s="48"/>
      <c r="I62" s="48"/>
      <c r="J62" s="48"/>
      <c r="K62" s="48"/>
      <c r="L62" s="92"/>
      <c r="M62" s="95"/>
      <c r="N62" s="95"/>
      <c r="O62" s="92"/>
      <c r="P62" s="94"/>
      <c r="Q62" s="94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</row>
    <row r="63" spans="1:51" s="93" customFormat="1" x14ac:dyDescent="0.2">
      <c r="A63" s="101"/>
      <c r="B63" s="92"/>
      <c r="C63" s="92"/>
      <c r="D63" s="94"/>
      <c r="E63" s="94"/>
      <c r="F63" s="48"/>
      <c r="G63" s="48"/>
      <c r="H63" s="48"/>
      <c r="I63" s="48"/>
      <c r="J63" s="48"/>
      <c r="K63" s="48"/>
      <c r="L63" s="92"/>
      <c r="M63" s="95"/>
      <c r="N63" s="95"/>
      <c r="O63" s="92"/>
      <c r="P63" s="94"/>
      <c r="Q63" s="94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</row>
    <row r="64" spans="1:51" s="93" customFormat="1" x14ac:dyDescent="0.2">
      <c r="A64" s="101"/>
      <c r="B64" s="92"/>
      <c r="C64" s="92"/>
      <c r="D64" s="94"/>
      <c r="E64" s="94"/>
      <c r="F64" s="48"/>
      <c r="G64" s="48"/>
      <c r="H64" s="48"/>
      <c r="I64" s="48"/>
      <c r="J64" s="48"/>
      <c r="K64" s="48"/>
      <c r="L64" s="92"/>
      <c r="M64" s="95"/>
      <c r="N64" s="95"/>
      <c r="O64" s="92"/>
      <c r="P64" s="94"/>
      <c r="Q64" s="94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</row>
    <row r="65" spans="1:51" s="93" customFormat="1" x14ac:dyDescent="0.2">
      <c r="A65" s="101"/>
      <c r="B65" s="92"/>
      <c r="C65" s="92"/>
      <c r="D65" s="94"/>
      <c r="E65" s="94"/>
      <c r="F65" s="48"/>
      <c r="G65" s="48"/>
      <c r="H65" s="48"/>
      <c r="I65" s="48"/>
      <c r="J65" s="48"/>
      <c r="K65" s="48"/>
      <c r="L65" s="92"/>
      <c r="M65" s="95"/>
      <c r="N65" s="95"/>
      <c r="O65" s="92"/>
      <c r="P65" s="94"/>
      <c r="Q65" s="94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</row>
    <row r="66" spans="1:51" s="93" customFormat="1" x14ac:dyDescent="0.2">
      <c r="A66" s="101"/>
      <c r="B66" s="92"/>
      <c r="C66" s="92"/>
      <c r="D66" s="94"/>
      <c r="E66" s="94"/>
      <c r="F66" s="48"/>
      <c r="G66" s="48"/>
      <c r="H66" s="48"/>
      <c r="I66" s="48"/>
      <c r="J66" s="48"/>
      <c r="K66" s="48"/>
      <c r="L66" s="92"/>
      <c r="M66" s="95"/>
      <c r="N66" s="95"/>
      <c r="O66" s="92"/>
      <c r="P66" s="94"/>
      <c r="Q66" s="94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</row>
    <row r="67" spans="1:51" s="93" customFormat="1" x14ac:dyDescent="0.2">
      <c r="A67" s="101"/>
      <c r="B67" s="92"/>
      <c r="C67" s="92"/>
      <c r="D67" s="94"/>
      <c r="E67" s="94"/>
      <c r="F67" s="48"/>
      <c r="G67" s="48"/>
      <c r="H67" s="48"/>
      <c r="I67" s="48"/>
      <c r="J67" s="48"/>
      <c r="K67" s="48"/>
      <c r="L67" s="92"/>
      <c r="M67" s="95"/>
      <c r="N67" s="95"/>
      <c r="O67" s="92"/>
      <c r="P67" s="94"/>
      <c r="Q67" s="94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</row>
    <row r="68" spans="1:51" s="93" customFormat="1" x14ac:dyDescent="0.2">
      <c r="A68" s="101"/>
      <c r="B68" s="92"/>
      <c r="C68" s="92"/>
      <c r="D68" s="94"/>
      <c r="E68" s="94"/>
      <c r="F68" s="48"/>
      <c r="G68" s="48"/>
      <c r="H68" s="48"/>
      <c r="I68" s="48"/>
      <c r="J68" s="48"/>
      <c r="K68" s="48"/>
      <c r="L68" s="92"/>
      <c r="M68" s="95"/>
      <c r="N68" s="95"/>
      <c r="O68" s="92"/>
      <c r="P68" s="94"/>
      <c r="Q68" s="94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</row>
    <row r="69" spans="1:51" s="93" customFormat="1" x14ac:dyDescent="0.2">
      <c r="A69" s="101"/>
      <c r="B69" s="92"/>
      <c r="C69" s="92"/>
      <c r="D69" s="94"/>
      <c r="E69" s="94"/>
      <c r="F69" s="48"/>
      <c r="G69" s="48"/>
      <c r="H69" s="48"/>
      <c r="I69" s="48"/>
      <c r="J69" s="48"/>
      <c r="K69" s="48"/>
      <c r="L69" s="92"/>
      <c r="M69" s="95"/>
      <c r="N69" s="95"/>
      <c r="O69" s="92"/>
      <c r="P69" s="94"/>
      <c r="Q69" s="94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</row>
    <row r="70" spans="1:51" s="93" customFormat="1" x14ac:dyDescent="0.2">
      <c r="A70" s="101"/>
      <c r="B70" s="92"/>
      <c r="C70" s="92"/>
      <c r="D70" s="94"/>
      <c r="E70" s="94"/>
      <c r="F70" s="48"/>
      <c r="G70" s="48"/>
      <c r="H70" s="48"/>
      <c r="I70" s="48"/>
      <c r="J70" s="48"/>
      <c r="K70" s="48"/>
      <c r="L70" s="92"/>
      <c r="M70" s="95"/>
      <c r="N70" s="95"/>
      <c r="O70" s="92"/>
      <c r="P70" s="94"/>
      <c r="Q70" s="94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</row>
    <row r="71" spans="1:51" s="93" customFormat="1" x14ac:dyDescent="0.2">
      <c r="A71" s="101"/>
      <c r="B71" s="92"/>
      <c r="C71" s="92"/>
      <c r="D71" s="94"/>
      <c r="E71" s="94"/>
      <c r="F71" s="48"/>
      <c r="G71" s="48"/>
      <c r="H71" s="48"/>
      <c r="I71" s="48"/>
      <c r="J71" s="48"/>
      <c r="K71" s="48"/>
      <c r="L71" s="92"/>
      <c r="M71" s="95"/>
      <c r="N71" s="95"/>
      <c r="O71" s="92"/>
      <c r="P71" s="94"/>
      <c r="Q71" s="94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</row>
    <row r="72" spans="1:51" s="93" customFormat="1" x14ac:dyDescent="0.2">
      <c r="A72" s="101"/>
      <c r="B72" s="92"/>
      <c r="C72" s="92"/>
      <c r="D72" s="94"/>
      <c r="E72" s="94"/>
      <c r="F72" s="48"/>
      <c r="G72" s="48"/>
      <c r="H72" s="48"/>
      <c r="I72" s="48"/>
      <c r="J72" s="48"/>
      <c r="K72" s="48"/>
      <c r="L72" s="92"/>
      <c r="M72" s="95"/>
      <c r="N72" s="95"/>
      <c r="O72" s="92"/>
      <c r="P72" s="94"/>
      <c r="Q72" s="94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</row>
    <row r="73" spans="1:51" s="93" customFormat="1" x14ac:dyDescent="0.2">
      <c r="A73" s="101"/>
      <c r="B73" s="92"/>
      <c r="C73" s="92"/>
      <c r="D73" s="94"/>
      <c r="E73" s="94"/>
      <c r="F73" s="48"/>
      <c r="G73" s="48"/>
      <c r="H73" s="48"/>
      <c r="I73" s="48"/>
      <c r="J73" s="48"/>
      <c r="K73" s="48"/>
      <c r="L73" s="92"/>
      <c r="M73" s="95"/>
      <c r="N73" s="95"/>
      <c r="O73" s="92"/>
      <c r="P73" s="94"/>
      <c r="Q73" s="94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</row>
    <row r="74" spans="1:51" s="93" customFormat="1" x14ac:dyDescent="0.2">
      <c r="A74" s="101"/>
      <c r="B74" s="92"/>
      <c r="C74" s="92"/>
      <c r="D74" s="94"/>
      <c r="E74" s="94"/>
      <c r="F74" s="48"/>
      <c r="G74" s="48"/>
      <c r="H74" s="48"/>
      <c r="I74" s="48"/>
      <c r="J74" s="48"/>
      <c r="K74" s="48"/>
      <c r="L74" s="92"/>
      <c r="M74" s="95"/>
      <c r="N74" s="95"/>
      <c r="O74" s="92"/>
      <c r="P74" s="94"/>
      <c r="Q74" s="94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</row>
    <row r="75" spans="1:51" s="93" customFormat="1" x14ac:dyDescent="0.2">
      <c r="A75" s="101"/>
      <c r="B75" s="92"/>
      <c r="C75" s="92"/>
      <c r="D75" s="94"/>
      <c r="E75" s="94"/>
      <c r="F75" s="48"/>
      <c r="G75" s="48"/>
      <c r="H75" s="48"/>
      <c r="I75" s="48"/>
      <c r="J75" s="48"/>
      <c r="K75" s="48"/>
      <c r="L75" s="92"/>
      <c r="M75" s="95"/>
      <c r="N75" s="95"/>
      <c r="O75" s="92"/>
      <c r="P75" s="94"/>
      <c r="Q75" s="94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</row>
    <row r="76" spans="1:51" s="93" customFormat="1" x14ac:dyDescent="0.2">
      <c r="A76" s="101"/>
      <c r="B76" s="92"/>
      <c r="C76" s="92"/>
      <c r="D76" s="94"/>
      <c r="E76" s="94"/>
      <c r="F76" s="48"/>
      <c r="G76" s="48"/>
      <c r="H76" s="48"/>
      <c r="I76" s="48"/>
      <c r="J76" s="48"/>
      <c r="K76" s="48"/>
      <c r="L76" s="92"/>
      <c r="M76" s="95"/>
      <c r="N76" s="95"/>
      <c r="O76" s="92"/>
      <c r="P76" s="94"/>
      <c r="Q76" s="94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</row>
    <row r="77" spans="1:51" s="93" customFormat="1" x14ac:dyDescent="0.2">
      <c r="A77" s="101"/>
      <c r="B77" s="92"/>
      <c r="C77" s="92"/>
      <c r="D77" s="94"/>
      <c r="E77" s="94"/>
      <c r="F77" s="48"/>
      <c r="G77" s="48"/>
      <c r="H77" s="48"/>
      <c r="I77" s="48"/>
      <c r="J77" s="48"/>
      <c r="K77" s="48"/>
      <c r="L77" s="92"/>
      <c r="M77" s="95"/>
      <c r="N77" s="95"/>
      <c r="O77" s="92"/>
      <c r="P77" s="94"/>
      <c r="Q77" s="94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</row>
    <row r="78" spans="1:51" s="93" customFormat="1" x14ac:dyDescent="0.2">
      <c r="A78" s="101"/>
      <c r="B78" s="92"/>
      <c r="C78" s="92"/>
      <c r="D78" s="94"/>
      <c r="E78" s="94"/>
      <c r="F78" s="48"/>
      <c r="G78" s="48"/>
      <c r="H78" s="48"/>
      <c r="I78" s="48"/>
      <c r="J78" s="48"/>
      <c r="K78" s="48"/>
      <c r="L78" s="92"/>
      <c r="M78" s="95"/>
      <c r="N78" s="95"/>
      <c r="O78" s="92"/>
      <c r="P78" s="94"/>
      <c r="Q78" s="94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</row>
    <row r="79" spans="1:51" s="93" customFormat="1" x14ac:dyDescent="0.2">
      <c r="A79" s="101"/>
      <c r="B79" s="92"/>
      <c r="C79" s="92"/>
      <c r="D79" s="94"/>
      <c r="E79" s="94"/>
      <c r="F79" s="48"/>
      <c r="G79" s="48"/>
      <c r="H79" s="48"/>
      <c r="I79" s="48"/>
      <c r="J79" s="48"/>
      <c r="K79" s="48"/>
      <c r="L79" s="92"/>
      <c r="M79" s="95"/>
      <c r="N79" s="95"/>
      <c r="O79" s="92"/>
      <c r="P79" s="94"/>
      <c r="Q79" s="94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</row>
    <row r="80" spans="1:51" s="93" customFormat="1" x14ac:dyDescent="0.2">
      <c r="A80" s="101"/>
      <c r="B80" s="92"/>
      <c r="C80" s="92"/>
      <c r="D80" s="94"/>
      <c r="E80" s="94"/>
      <c r="F80" s="48"/>
      <c r="G80" s="48"/>
      <c r="H80" s="48"/>
      <c r="I80" s="48"/>
      <c r="J80" s="48"/>
      <c r="K80" s="48"/>
      <c r="L80" s="92"/>
      <c r="M80" s="95"/>
      <c r="N80" s="95"/>
      <c r="O80" s="92"/>
      <c r="P80" s="94"/>
      <c r="Q80" s="94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</row>
    <row r="81" spans="1:51" s="93" customFormat="1" x14ac:dyDescent="0.2">
      <c r="A81" s="101"/>
      <c r="B81" s="92"/>
      <c r="C81" s="92"/>
      <c r="D81" s="94"/>
      <c r="E81" s="94"/>
      <c r="F81" s="48"/>
      <c r="G81" s="48"/>
      <c r="H81" s="48"/>
      <c r="I81" s="48"/>
      <c r="J81" s="48"/>
      <c r="K81" s="48"/>
      <c r="L81" s="92"/>
      <c r="M81" s="95"/>
      <c r="N81" s="95"/>
      <c r="O81" s="92"/>
      <c r="P81" s="94"/>
      <c r="Q81" s="94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</row>
    <row r="82" spans="1:51" s="93" customFormat="1" x14ac:dyDescent="0.2">
      <c r="A82" s="101"/>
      <c r="B82" s="92"/>
      <c r="C82" s="92"/>
      <c r="D82" s="94"/>
      <c r="E82" s="94"/>
      <c r="F82" s="48"/>
      <c r="G82" s="48"/>
      <c r="H82" s="48"/>
      <c r="I82" s="48"/>
      <c r="J82" s="48"/>
      <c r="K82" s="48"/>
      <c r="L82" s="92"/>
      <c r="M82" s="95"/>
      <c r="N82" s="95"/>
      <c r="O82" s="92"/>
      <c r="P82" s="94"/>
      <c r="Q82" s="94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</row>
    <row r="83" spans="1:51" s="93" customFormat="1" x14ac:dyDescent="0.2">
      <c r="A83" s="101"/>
      <c r="B83" s="92"/>
      <c r="C83" s="92"/>
      <c r="D83" s="94"/>
      <c r="E83" s="94"/>
      <c r="F83" s="48"/>
      <c r="G83" s="48"/>
      <c r="H83" s="48"/>
      <c r="I83" s="48"/>
      <c r="J83" s="48"/>
      <c r="K83" s="48"/>
      <c r="L83" s="92"/>
      <c r="M83" s="95"/>
      <c r="N83" s="95"/>
      <c r="O83" s="92"/>
      <c r="P83" s="94"/>
      <c r="Q83" s="94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</row>
    <row r="84" spans="1:51" x14ac:dyDescent="0.2">
      <c r="A84" s="50"/>
    </row>
    <row r="85" spans="1:51" x14ac:dyDescent="0.2">
      <c r="A85" s="50"/>
    </row>
    <row r="86" spans="1:51" x14ac:dyDescent="0.2">
      <c r="A86" s="50"/>
    </row>
    <row r="87" spans="1:51" x14ac:dyDescent="0.2">
      <c r="A87" s="50"/>
    </row>
    <row r="88" spans="1:51" x14ac:dyDescent="0.2">
      <c r="A88" s="50"/>
    </row>
    <row r="89" spans="1:51" x14ac:dyDescent="0.2">
      <c r="A89" s="50"/>
    </row>
    <row r="90" spans="1:51" x14ac:dyDescent="0.2">
      <c r="A90" s="50"/>
    </row>
    <row r="91" spans="1:51" x14ac:dyDescent="0.2">
      <c r="A91" s="50"/>
    </row>
    <row r="92" spans="1:51" x14ac:dyDescent="0.2">
      <c r="A92" s="50"/>
    </row>
    <row r="93" spans="1:51" x14ac:dyDescent="0.2">
      <c r="A93" s="50"/>
    </row>
    <row r="94" spans="1:51" x14ac:dyDescent="0.2">
      <c r="A94" s="50"/>
    </row>
    <row r="95" spans="1:51" x14ac:dyDescent="0.2">
      <c r="A95" s="50"/>
    </row>
    <row r="96" spans="1:51" x14ac:dyDescent="0.2">
      <c r="A96" s="50"/>
    </row>
    <row r="97" spans="1:1" x14ac:dyDescent="0.2">
      <c r="A97" s="50"/>
    </row>
    <row r="98" spans="1:1" x14ac:dyDescent="0.2">
      <c r="A98" s="50"/>
    </row>
    <row r="99" spans="1:1" x14ac:dyDescent="0.2">
      <c r="A99" s="50"/>
    </row>
    <row r="100" spans="1:1" x14ac:dyDescent="0.2">
      <c r="A100" s="50"/>
    </row>
    <row r="101" spans="1:1" x14ac:dyDescent="0.2">
      <c r="A101" s="50"/>
    </row>
    <row r="102" spans="1:1" x14ac:dyDescent="0.2">
      <c r="A102" s="50"/>
    </row>
    <row r="103" spans="1:1" x14ac:dyDescent="0.2">
      <c r="A103" s="50"/>
    </row>
    <row r="104" spans="1:1" x14ac:dyDescent="0.2">
      <c r="A104" s="50"/>
    </row>
    <row r="105" spans="1:1" x14ac:dyDescent="0.2">
      <c r="A105" s="50"/>
    </row>
    <row r="106" spans="1:1" x14ac:dyDescent="0.2">
      <c r="A106" s="50"/>
    </row>
    <row r="107" spans="1:1" x14ac:dyDescent="0.2">
      <c r="A107" s="50"/>
    </row>
    <row r="108" spans="1:1" x14ac:dyDescent="0.2">
      <c r="A108" s="50"/>
    </row>
    <row r="109" spans="1:1" x14ac:dyDescent="0.2">
      <c r="A109" s="50"/>
    </row>
    <row r="110" spans="1:1" x14ac:dyDescent="0.2">
      <c r="A110" s="50"/>
    </row>
    <row r="111" spans="1:1" x14ac:dyDescent="0.2">
      <c r="A111" s="50"/>
    </row>
    <row r="112" spans="1:1" x14ac:dyDescent="0.2">
      <c r="A112" s="50"/>
    </row>
    <row r="113" spans="1:1" x14ac:dyDescent="0.2">
      <c r="A113" s="50"/>
    </row>
    <row r="114" spans="1:1" x14ac:dyDescent="0.2">
      <c r="A114" s="50"/>
    </row>
    <row r="115" spans="1:1" x14ac:dyDescent="0.2">
      <c r="A115" s="50"/>
    </row>
    <row r="116" spans="1:1" x14ac:dyDescent="0.2">
      <c r="A116" s="50"/>
    </row>
    <row r="117" spans="1:1" x14ac:dyDescent="0.2">
      <c r="A117" s="50"/>
    </row>
    <row r="118" spans="1:1" x14ac:dyDescent="0.2">
      <c r="A118" s="50"/>
    </row>
    <row r="119" spans="1:1" x14ac:dyDescent="0.2">
      <c r="A119" s="50"/>
    </row>
  </sheetData>
  <phoneticPr fontId="15" type="noConversion"/>
  <pageMargins left="0.70866141732283472" right="0.70866141732283472" top="0.74803149606299213" bottom="0.74803149606299213" header="0.31496062992125984" footer="0.31496062992125984"/>
  <pageSetup paperSize="8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First page</vt:lpstr>
      <vt:lpstr>Instructions</vt:lpstr>
      <vt:lpstr>Overall ODH relevant Hazards </vt:lpstr>
      <vt:lpstr>ODH Hazard Register </vt:lpstr>
    </vt:vector>
  </TitlesOfParts>
  <Company>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Paulic</dc:creator>
  <cp:lastModifiedBy>Microsoft Office User</cp:lastModifiedBy>
  <cp:lastPrinted>2017-08-25T07:47:44Z</cp:lastPrinted>
  <dcterms:created xsi:type="dcterms:W3CDTF">2017-07-06T09:16:03Z</dcterms:created>
  <dcterms:modified xsi:type="dcterms:W3CDTF">2017-09-19T06:18:05Z</dcterms:modified>
</cp:coreProperties>
</file>